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405"/>
  <workbookPr showInkAnnotation="0" autoCompressPictures="0"/>
  <bookViews>
    <workbookView xWindow="0" yWindow="0" windowWidth="25600" windowHeight="16060" tabRatio="500"/>
  </bookViews>
  <sheets>
    <sheet name="Setup and data" sheetId="2" r:id="rId1"/>
    <sheet name="rates" sheetId="3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90" i="2" l="1"/>
  <c r="N90" i="2"/>
  <c r="E90" i="2"/>
  <c r="G91" i="2"/>
  <c r="N91" i="2"/>
  <c r="E91" i="2"/>
  <c r="G92" i="2"/>
  <c r="N92" i="2"/>
  <c r="E92" i="2"/>
  <c r="G93" i="2"/>
  <c r="N93" i="2"/>
  <c r="E93" i="2"/>
  <c r="G94" i="2"/>
  <c r="N94" i="2"/>
  <c r="E94" i="2"/>
  <c r="G95" i="2"/>
  <c r="N95" i="2"/>
  <c r="E95" i="2"/>
  <c r="G89" i="2"/>
  <c r="N89" i="2"/>
  <c r="E89" i="2"/>
  <c r="S95" i="2"/>
  <c r="R95" i="2"/>
  <c r="Q95" i="2"/>
  <c r="S94" i="2"/>
  <c r="R94" i="2"/>
  <c r="Q94" i="2"/>
  <c r="S93" i="2"/>
  <c r="R93" i="2"/>
  <c r="Q93" i="2"/>
  <c r="S92" i="2"/>
  <c r="R92" i="2"/>
  <c r="Q92" i="2"/>
  <c r="S91" i="2"/>
  <c r="R91" i="2"/>
  <c r="Q91" i="2"/>
  <c r="S90" i="2"/>
  <c r="R90" i="2"/>
  <c r="Q90" i="2"/>
  <c r="R89" i="2"/>
  <c r="S89" i="2"/>
  <c r="Q89" i="2"/>
  <c r="P94" i="2"/>
  <c r="O94" i="2"/>
  <c r="P95" i="2"/>
  <c r="O95" i="2"/>
  <c r="P93" i="2"/>
  <c r="O93" i="2"/>
  <c r="P92" i="2"/>
  <c r="O92" i="2"/>
  <c r="P91" i="2"/>
  <c r="O91" i="2"/>
  <c r="P90" i="2"/>
  <c r="O90" i="2"/>
  <c r="O89" i="2"/>
  <c r="P89" i="2"/>
  <c r="L101" i="2"/>
  <c r="K101" i="2"/>
  <c r="J101" i="2"/>
  <c r="L100" i="2"/>
  <c r="K100" i="2"/>
  <c r="J100" i="2"/>
  <c r="L99" i="2"/>
  <c r="K99" i="2"/>
  <c r="J99" i="2"/>
  <c r="L98" i="2"/>
  <c r="K98" i="2"/>
  <c r="J98" i="2"/>
  <c r="L97" i="2"/>
  <c r="K97" i="2"/>
  <c r="J97" i="2"/>
  <c r="L96" i="2"/>
  <c r="K96" i="2"/>
  <c r="J96" i="2"/>
  <c r="L95" i="2"/>
  <c r="K95" i="2"/>
  <c r="J95" i="2"/>
  <c r="L94" i="2"/>
  <c r="K94" i="2"/>
  <c r="J94" i="2"/>
  <c r="L93" i="2"/>
  <c r="K93" i="2"/>
  <c r="J93" i="2"/>
  <c r="L92" i="2"/>
  <c r="K92" i="2"/>
  <c r="J92" i="2"/>
  <c r="L91" i="2"/>
  <c r="K91" i="2"/>
  <c r="J91" i="2"/>
  <c r="L90" i="2"/>
  <c r="K90" i="2"/>
  <c r="J90" i="2"/>
  <c r="L89" i="2"/>
  <c r="K89" i="2"/>
  <c r="J89" i="2"/>
  <c r="I101" i="2"/>
  <c r="H101" i="2"/>
  <c r="G101" i="2"/>
  <c r="I100" i="2"/>
  <c r="H100" i="2"/>
  <c r="G100" i="2"/>
  <c r="I99" i="2"/>
  <c r="H99" i="2"/>
  <c r="G99" i="2"/>
  <c r="I98" i="2"/>
  <c r="H98" i="2"/>
  <c r="G98" i="2"/>
  <c r="I97" i="2"/>
  <c r="H97" i="2"/>
  <c r="G97" i="2"/>
  <c r="I96" i="2"/>
  <c r="H96" i="2"/>
  <c r="G96" i="2"/>
  <c r="I95" i="2"/>
  <c r="H95" i="2"/>
  <c r="I94" i="2"/>
  <c r="H94" i="2"/>
  <c r="I93" i="2"/>
  <c r="H93" i="2"/>
  <c r="I92" i="2"/>
  <c r="H92" i="2"/>
  <c r="I91" i="2"/>
  <c r="H91" i="2"/>
  <c r="I90" i="2"/>
  <c r="H90" i="2"/>
  <c r="H89" i="2"/>
  <c r="I89" i="2"/>
  <c r="F55" i="2"/>
  <c r="E55" i="2"/>
  <c r="F49" i="2"/>
  <c r="E49" i="2"/>
  <c r="F43" i="2"/>
  <c r="E43" i="2"/>
  <c r="I18" i="2"/>
  <c r="I30" i="2"/>
  <c r="I29" i="2"/>
  <c r="I28" i="2"/>
  <c r="I27" i="2"/>
  <c r="I26" i="2"/>
  <c r="I25" i="2"/>
  <c r="N20" i="2"/>
  <c r="I19" i="2"/>
  <c r="I20" i="2"/>
  <c r="I21" i="2"/>
  <c r="I22" i="2"/>
  <c r="I23" i="2"/>
  <c r="N19" i="2"/>
  <c r="N18" i="2"/>
</calcChain>
</file>

<file path=xl/sharedStrings.xml><?xml version="1.0" encoding="utf-8"?>
<sst xmlns="http://schemas.openxmlformats.org/spreadsheetml/2006/main" count="225" uniqueCount="111">
  <si>
    <t>treatment</t>
  </si>
  <si>
    <t>vol</t>
  </si>
  <si>
    <t>&lt;1:1&gt;</t>
  </si>
  <si>
    <t>&lt;2:1&gt;</t>
  </si>
  <si>
    <t>&lt;5:1&gt;</t>
  </si>
  <si>
    <t>&lt;10:1&gt;</t>
  </si>
  <si>
    <t>&lt;20:1&gt;</t>
  </si>
  <si>
    <t>&lt;50:1&gt;</t>
  </si>
  <si>
    <t>Oxy (cells/ml)</t>
  </si>
  <si>
    <t>prey stock (cells/ml)</t>
  </si>
  <si>
    <t>prey (ml) to add</t>
  </si>
  <si>
    <t>multiplier</t>
  </si>
  <si>
    <t>All treatment levels replicated (n=2)</t>
  </si>
  <si>
    <t>Approximate volume of Oxyrrhis needed (ml)</t>
  </si>
  <si>
    <t>Approximate volume Pt-log needed (ml)</t>
  </si>
  <si>
    <t>Approximate volume Pt-stat needed (ml)</t>
  </si>
  <si>
    <t>assuming</t>
  </si>
  <si>
    <t>average Oxy concentration is at 1000 cells/ml</t>
  </si>
  <si>
    <t>Pt-log is at 100,000 cells/ml</t>
  </si>
  <si>
    <t>Pt-stat is at 1,000,000 cells/ml</t>
  </si>
  <si>
    <t>with Oxyrrhis</t>
  </si>
  <si>
    <t>control</t>
  </si>
  <si>
    <t>Prey</t>
  </si>
  <si>
    <t>Level (prey:pred)</t>
  </si>
  <si>
    <t>no prey added</t>
  </si>
  <si>
    <t>NA</t>
  </si>
  <si>
    <t>vol (ea)</t>
  </si>
  <si>
    <t>Samples</t>
  </si>
  <si>
    <t>1) Measure Fv/fm of prey stock prior to experiment</t>
  </si>
  <si>
    <t>T0</t>
  </si>
  <si>
    <t>1) Cell counts for Flow</t>
  </si>
  <si>
    <t>2) Cell counts for microscope (oxy)</t>
  </si>
  <si>
    <t xml:space="preserve">3) Sample for TM and BVM's lab 30ml </t>
  </si>
  <si>
    <t>4) sample Fv/Fm</t>
  </si>
  <si>
    <t>T24</t>
  </si>
  <si>
    <t>T48</t>
  </si>
  <si>
    <t>vol-1</t>
  </si>
  <si>
    <t>vol-2</t>
  </si>
  <si>
    <r>
      <rPr>
        <b/>
        <sz val="12"/>
        <color theme="1"/>
        <rFont val="Calibri"/>
        <family val="2"/>
        <scheme val="minor"/>
      </rPr>
      <t>Stocks</t>
    </r>
    <r>
      <rPr>
        <sz val="12"/>
        <color theme="1"/>
        <rFont val="Calibri"/>
        <family val="2"/>
        <scheme val="minor"/>
      </rPr>
      <t xml:space="preserve"> (aside from the necessary cell counts)</t>
    </r>
  </si>
  <si>
    <t>2) Filter 5-10ml of prey stock on 2 pre-combusted filters and freeze for CHN analysis ; save 2 additional filters (stored with these) for blanks (with nothing on them)</t>
  </si>
  <si>
    <t xml:space="preserve">sample the same as before; filter 50ml on a combusted filter (freeze and store); and save filtrate for TM (freeze and store); </t>
  </si>
  <si>
    <t>T=0</t>
  </si>
  <si>
    <t>T=1</t>
  </si>
  <si>
    <t>T=2</t>
  </si>
  <si>
    <t>1a</t>
  </si>
  <si>
    <t>1b</t>
  </si>
  <si>
    <t>2a</t>
  </si>
  <si>
    <t>2b</t>
  </si>
  <si>
    <t>3a</t>
  </si>
  <si>
    <t>3b</t>
  </si>
  <si>
    <t>4a</t>
  </si>
  <si>
    <t>4b</t>
  </si>
  <si>
    <t>5a</t>
  </si>
  <si>
    <t>5b</t>
  </si>
  <si>
    <t>6a</t>
  </si>
  <si>
    <t>6b</t>
  </si>
  <si>
    <t>7a</t>
  </si>
  <si>
    <t>7b</t>
  </si>
  <si>
    <t>8a</t>
  </si>
  <si>
    <t>8b</t>
  </si>
  <si>
    <t>9a</t>
  </si>
  <si>
    <t>9b</t>
  </si>
  <si>
    <t>10a</t>
  </si>
  <si>
    <t>10b</t>
  </si>
  <si>
    <t>11a</t>
  </si>
  <si>
    <t>11b</t>
  </si>
  <si>
    <t>12a</t>
  </si>
  <si>
    <t>12b</t>
  </si>
  <si>
    <t>13a</t>
  </si>
  <si>
    <t>13b</t>
  </si>
  <si>
    <t>Fv/Fm</t>
  </si>
  <si>
    <t>Stationary Phase PTWT culture from 10/7</t>
  </si>
  <si>
    <t>17120000 cells/ml</t>
  </si>
  <si>
    <t>.289 fv/fm</t>
  </si>
  <si>
    <t>Oxhhyris at 2550 cells/ml</t>
  </si>
  <si>
    <t>I dilutued the PT in half with seawater and used this for innoculation</t>
  </si>
  <si>
    <t>10/30/13 Experiment Satrted at 1:30 pm</t>
  </si>
  <si>
    <t>PT counts</t>
  </si>
  <si>
    <t>Oxy counts</t>
  </si>
  <si>
    <t>Experiment started at ~ 1:00 pm 10/30/13</t>
  </si>
  <si>
    <t>Stdev</t>
  </si>
  <si>
    <t>Oxyrrhis Average</t>
  </si>
  <si>
    <t>PT_Average</t>
  </si>
  <si>
    <t>with grazers</t>
  </si>
  <si>
    <t>prey control</t>
  </si>
  <si>
    <t>OXY</t>
  </si>
  <si>
    <t>C</t>
  </si>
  <si>
    <t>ln(T=0)</t>
  </si>
  <si>
    <t>ln(T=1)</t>
  </si>
  <si>
    <t>ln(T=2)</t>
  </si>
  <si>
    <t>K(24)</t>
  </si>
  <si>
    <t>G(24)</t>
  </si>
  <si>
    <t>I</t>
  </si>
  <si>
    <t>F (ml)</t>
  </si>
  <si>
    <t>F (nl)</t>
  </si>
  <si>
    <t>F (ul)</t>
  </si>
  <si>
    <t>K(48)</t>
  </si>
  <si>
    <t>PT-stat</t>
  </si>
  <si>
    <t>none</t>
  </si>
  <si>
    <t>average prey concentration</t>
  </si>
  <si>
    <t>Clearance rate</t>
  </si>
  <si>
    <t>Ingestion rate</t>
  </si>
  <si>
    <t>mean</t>
  </si>
  <si>
    <t>SD</t>
  </si>
  <si>
    <t>Grazing coefficient</t>
  </si>
  <si>
    <t>strain</t>
  </si>
  <si>
    <t>Oxy</t>
  </si>
  <si>
    <t>PY-21</t>
  </si>
  <si>
    <t>Pt</t>
  </si>
  <si>
    <t>ccmp 2561</t>
  </si>
  <si>
    <t>This experiment will test the functional response of Oxyrrhis grazing on Phaeodactylum tricornutum (Pt) in stationary phase, using a wide range of prey consentrations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</si>
</sst>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</font>
    <font>
      <sz val="12"/>
      <color rgb="FF000000"/>
      <name val="Calibri"/>
      <family val="2"/>
      <scheme val="minor"/>
    </font>
    <font>
      <sz val="12"/>
      <color theme="1"/>
      <name val="Times New Roman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69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7" xfId="0" applyBorder="1"/>
    <xf numFmtId="0" fontId="0" fillId="0" borderId="2" xfId="0" applyBorder="1"/>
    <xf numFmtId="0" fontId="0" fillId="0" borderId="0" xfId="0" applyBorder="1"/>
    <xf numFmtId="0" fontId="0" fillId="0" borderId="5" xfId="0" applyBorder="1"/>
    <xf numFmtId="0" fontId="0" fillId="0" borderId="8" xfId="0" applyBorder="1"/>
    <xf numFmtId="0" fontId="0" fillId="0" borderId="6" xfId="0" applyBorder="1"/>
    <xf numFmtId="0" fontId="0" fillId="0" borderId="0" xfId="0" applyNumberFormat="1"/>
    <xf numFmtId="0" fontId="1" fillId="0" borderId="0" xfId="0" applyFont="1" applyAlignment="1">
      <alignment wrapText="1"/>
    </xf>
    <xf numFmtId="0" fontId="2" fillId="0" borderId="0" xfId="0" applyNumberFormat="1" applyFont="1"/>
    <xf numFmtId="0" fontId="2" fillId="0" borderId="0" xfId="0" applyFont="1"/>
    <xf numFmtId="0" fontId="1" fillId="0" borderId="0" xfId="0" applyFont="1"/>
    <xf numFmtId="0" fontId="0" fillId="0" borderId="1" xfId="0" applyBorder="1"/>
    <xf numFmtId="0" fontId="6" fillId="0" borderId="0" xfId="0" applyFont="1"/>
    <xf numFmtId="1" fontId="0" fillId="0" borderId="0" xfId="0" applyNumberFormat="1"/>
    <xf numFmtId="164" fontId="0" fillId="0" borderId="0" xfId="0" applyNumberFormat="1"/>
    <xf numFmtId="0" fontId="7" fillId="0" borderId="0" xfId="0" applyFont="1"/>
    <xf numFmtId="0" fontId="0" fillId="0" borderId="0" xfId="0" applyFill="1" applyBorder="1"/>
    <xf numFmtId="0" fontId="8" fillId="0" borderId="0" xfId="0" applyFont="1" applyAlignment="1">
      <alignment vertical="center"/>
    </xf>
    <xf numFmtId="16" fontId="0" fillId="0" borderId="0" xfId="0" applyNumberFormat="1"/>
  </cellXfs>
  <cellStyles count="16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U121"/>
  <sheetViews>
    <sheetView tabSelected="1" workbookViewId="0">
      <selection activeCell="K25" sqref="K25"/>
    </sheetView>
  </sheetViews>
  <sheetFormatPr baseColWidth="10" defaultRowHeight="15" x14ac:dyDescent="0"/>
  <cols>
    <col min="1" max="1" width="4.6640625" customWidth="1"/>
    <col min="2" max="2" width="13.1640625" customWidth="1"/>
    <col min="3" max="3" width="9.83203125" customWidth="1"/>
    <col min="4" max="4" width="10.5" customWidth="1"/>
    <col min="5" max="5" width="9.1640625" customWidth="1"/>
    <col min="6" max="6" width="6.33203125" customWidth="1"/>
    <col min="7" max="7" width="9.33203125" customWidth="1"/>
    <col min="9" max="9" width="9" customWidth="1"/>
    <col min="13" max="13" width="15.6640625" customWidth="1"/>
  </cols>
  <sheetData>
    <row r="1" spans="1:15">
      <c r="A1" t="s">
        <v>76</v>
      </c>
    </row>
    <row r="2" spans="1:15">
      <c r="A2" t="s">
        <v>110</v>
      </c>
    </row>
    <row r="3" spans="1:15">
      <c r="A3" s="19"/>
      <c r="B3" t="s">
        <v>105</v>
      </c>
    </row>
    <row r="4" spans="1:15">
      <c r="A4" s="20" t="s">
        <v>106</v>
      </c>
      <c r="B4" t="s">
        <v>107</v>
      </c>
    </row>
    <row r="5" spans="1:15">
      <c r="A5" s="20" t="s">
        <v>108</v>
      </c>
      <c r="B5" s="21" t="s">
        <v>109</v>
      </c>
    </row>
    <row r="8" spans="1:15">
      <c r="B8" s="13" t="s">
        <v>71</v>
      </c>
    </row>
    <row r="9" spans="1:15">
      <c r="B9" t="s">
        <v>72</v>
      </c>
    </row>
    <row r="10" spans="1:15">
      <c r="B10" t="s">
        <v>73</v>
      </c>
    </row>
    <row r="12" spans="1:15">
      <c r="B12" t="s">
        <v>74</v>
      </c>
    </row>
    <row r="14" spans="1:15">
      <c r="B14" t="s">
        <v>75</v>
      </c>
    </row>
    <row r="15" spans="1:15">
      <c r="B15" t="s">
        <v>79</v>
      </c>
    </row>
    <row r="16" spans="1:15" s="10" customFormat="1" ht="39" customHeight="1">
      <c r="B16" s="10" t="s">
        <v>0</v>
      </c>
      <c r="C16" s="10" t="s">
        <v>22</v>
      </c>
      <c r="D16" s="10" t="s">
        <v>23</v>
      </c>
      <c r="E16" s="10" t="s">
        <v>11</v>
      </c>
      <c r="F16" s="10" t="s">
        <v>26</v>
      </c>
      <c r="G16" s="10" t="s">
        <v>8</v>
      </c>
      <c r="H16" s="10" t="s">
        <v>9</v>
      </c>
      <c r="I16" s="10" t="s">
        <v>10</v>
      </c>
      <c r="O16" s="10" t="s">
        <v>16</v>
      </c>
    </row>
    <row r="17" spans="1:15">
      <c r="A17">
        <v>1</v>
      </c>
      <c r="B17" t="s">
        <v>20</v>
      </c>
      <c r="C17" t="s">
        <v>98</v>
      </c>
      <c r="D17" t="s">
        <v>24</v>
      </c>
      <c r="E17">
        <v>0</v>
      </c>
      <c r="F17">
        <v>25</v>
      </c>
      <c r="G17">
        <v>2550</v>
      </c>
      <c r="H17" t="s">
        <v>25</v>
      </c>
      <c r="I17" t="s">
        <v>25</v>
      </c>
      <c r="K17" s="12" t="s">
        <v>12</v>
      </c>
    </row>
    <row r="18" spans="1:15">
      <c r="A18">
        <v>2</v>
      </c>
      <c r="B18" t="s">
        <v>20</v>
      </c>
      <c r="C18" t="s">
        <v>97</v>
      </c>
      <c r="D18" s="9" t="s">
        <v>2</v>
      </c>
      <c r="E18" s="9">
        <v>1</v>
      </c>
      <c r="F18">
        <v>25</v>
      </c>
      <c r="G18">
        <v>2550</v>
      </c>
      <c r="H18">
        <v>8560000</v>
      </c>
      <c r="I18">
        <f>(G18*E18*F18)/H18</f>
        <v>7.447429906542056E-3</v>
      </c>
      <c r="K18" t="s">
        <v>13</v>
      </c>
      <c r="N18">
        <f>12*2*100</f>
        <v>2400</v>
      </c>
      <c r="O18" t="s">
        <v>17</v>
      </c>
    </row>
    <row r="19" spans="1:15">
      <c r="A19">
        <v>3</v>
      </c>
      <c r="B19" t="s">
        <v>20</v>
      </c>
      <c r="C19" t="s">
        <v>97</v>
      </c>
      <c r="D19" s="9" t="s">
        <v>3</v>
      </c>
      <c r="E19" s="9">
        <v>2</v>
      </c>
      <c r="F19">
        <v>25</v>
      </c>
      <c r="G19">
        <v>2550</v>
      </c>
      <c r="H19">
        <v>8560000</v>
      </c>
      <c r="I19">
        <f t="shared" ref="I19:I23" si="0">G19*E19*F19/H19</f>
        <v>1.4894859813084112E-2</v>
      </c>
      <c r="K19" t="s">
        <v>14</v>
      </c>
      <c r="N19">
        <f>SUM(I18:I23)*2</f>
        <v>8.0879088785046722</v>
      </c>
      <c r="O19" t="s">
        <v>18</v>
      </c>
    </row>
    <row r="20" spans="1:15">
      <c r="A20">
        <v>4</v>
      </c>
      <c r="B20" t="s">
        <v>20</v>
      </c>
      <c r="C20" t="s">
        <v>97</v>
      </c>
      <c r="D20" s="9" t="s">
        <v>4</v>
      </c>
      <c r="E20" s="11">
        <v>5</v>
      </c>
      <c r="F20" s="12">
        <v>200</v>
      </c>
      <c r="G20">
        <v>2550</v>
      </c>
      <c r="H20">
        <v>8560000</v>
      </c>
      <c r="I20">
        <f t="shared" si="0"/>
        <v>0.29789719626168226</v>
      </c>
      <c r="K20" t="s">
        <v>15</v>
      </c>
      <c r="N20">
        <f>SUM(I25:I30)*2</f>
        <v>8.0879088785046722</v>
      </c>
      <c r="O20" t="s">
        <v>19</v>
      </c>
    </row>
    <row r="21" spans="1:15">
      <c r="A21">
        <v>5</v>
      </c>
      <c r="B21" t="s">
        <v>20</v>
      </c>
      <c r="C21" t="s">
        <v>97</v>
      </c>
      <c r="D21" s="9" t="s">
        <v>5</v>
      </c>
      <c r="E21" s="11">
        <v>10</v>
      </c>
      <c r="F21" s="12">
        <v>200</v>
      </c>
      <c r="G21">
        <v>2550</v>
      </c>
      <c r="H21">
        <v>8560000</v>
      </c>
      <c r="I21">
        <f t="shared" si="0"/>
        <v>0.59579439252336452</v>
      </c>
    </row>
    <row r="22" spans="1:15">
      <c r="A22">
        <v>6</v>
      </c>
      <c r="B22" t="s">
        <v>20</v>
      </c>
      <c r="C22" t="s">
        <v>97</v>
      </c>
      <c r="D22" s="9" t="s">
        <v>6</v>
      </c>
      <c r="E22" s="9">
        <v>20</v>
      </c>
      <c r="F22">
        <v>25</v>
      </c>
      <c r="G22">
        <v>2550</v>
      </c>
      <c r="H22">
        <v>8560000</v>
      </c>
      <c r="I22">
        <f t="shared" si="0"/>
        <v>0.14894859813084113</v>
      </c>
    </row>
    <row r="23" spans="1:15">
      <c r="A23">
        <v>7</v>
      </c>
      <c r="B23" t="s">
        <v>20</v>
      </c>
      <c r="C23" t="s">
        <v>97</v>
      </c>
      <c r="D23" s="9" t="s">
        <v>7</v>
      </c>
      <c r="E23" s="11">
        <v>50</v>
      </c>
      <c r="F23" s="12">
        <v>200</v>
      </c>
      <c r="G23">
        <v>2550</v>
      </c>
      <c r="H23">
        <v>8560000</v>
      </c>
      <c r="I23">
        <f t="shared" si="0"/>
        <v>2.9789719626168223</v>
      </c>
    </row>
    <row r="24" spans="1:15" ht="38" customHeight="1">
      <c r="A24" s="10"/>
      <c r="B24" s="10" t="s">
        <v>0</v>
      </c>
      <c r="C24" s="10" t="s">
        <v>22</v>
      </c>
      <c r="D24" s="10" t="s">
        <v>23</v>
      </c>
      <c r="E24" s="10" t="s">
        <v>11</v>
      </c>
      <c r="F24" s="10" t="s">
        <v>1</v>
      </c>
      <c r="G24" s="10" t="s">
        <v>8</v>
      </c>
      <c r="H24" s="10" t="s">
        <v>9</v>
      </c>
      <c r="I24" s="10" t="s">
        <v>10</v>
      </c>
      <c r="J24" s="10"/>
    </row>
    <row r="25" spans="1:15">
      <c r="A25">
        <v>8</v>
      </c>
      <c r="B25" t="s">
        <v>21</v>
      </c>
      <c r="C25" t="s">
        <v>97</v>
      </c>
      <c r="D25" s="9" t="s">
        <v>2</v>
      </c>
      <c r="E25" s="9">
        <v>1</v>
      </c>
      <c r="F25">
        <v>25</v>
      </c>
      <c r="G25">
        <v>2550</v>
      </c>
      <c r="H25">
        <v>8560000</v>
      </c>
      <c r="I25">
        <f>(G25*E25*F25)/H25</f>
        <v>7.447429906542056E-3</v>
      </c>
    </row>
    <row r="26" spans="1:15">
      <c r="A26">
        <v>9</v>
      </c>
      <c r="B26" t="s">
        <v>21</v>
      </c>
      <c r="C26" t="s">
        <v>97</v>
      </c>
      <c r="D26" s="9" t="s">
        <v>3</v>
      </c>
      <c r="E26" s="9">
        <v>2</v>
      </c>
      <c r="F26">
        <v>25</v>
      </c>
      <c r="G26">
        <v>2550</v>
      </c>
      <c r="H26">
        <v>8560000</v>
      </c>
      <c r="I26">
        <f t="shared" ref="I26:I30" si="1">G26*E26*F26/H26</f>
        <v>1.4894859813084112E-2</v>
      </c>
    </row>
    <row r="27" spans="1:15">
      <c r="A27">
        <v>10</v>
      </c>
      <c r="B27" t="s">
        <v>21</v>
      </c>
      <c r="C27" t="s">
        <v>97</v>
      </c>
      <c r="D27" s="9" t="s">
        <v>4</v>
      </c>
      <c r="E27" s="11">
        <v>5</v>
      </c>
      <c r="F27" s="12">
        <v>200</v>
      </c>
      <c r="G27">
        <v>2550</v>
      </c>
      <c r="H27">
        <v>8560000</v>
      </c>
      <c r="I27">
        <f t="shared" si="1"/>
        <v>0.29789719626168226</v>
      </c>
    </row>
    <row r="28" spans="1:15">
      <c r="A28">
        <v>11</v>
      </c>
      <c r="B28" t="s">
        <v>21</v>
      </c>
      <c r="C28" t="s">
        <v>97</v>
      </c>
      <c r="D28" s="9" t="s">
        <v>5</v>
      </c>
      <c r="E28" s="11">
        <v>10</v>
      </c>
      <c r="F28" s="12">
        <v>200</v>
      </c>
      <c r="G28">
        <v>2550</v>
      </c>
      <c r="H28">
        <v>8560000</v>
      </c>
      <c r="I28">
        <f t="shared" si="1"/>
        <v>0.59579439252336452</v>
      </c>
    </row>
    <row r="29" spans="1:15">
      <c r="A29">
        <v>12</v>
      </c>
      <c r="B29" t="s">
        <v>21</v>
      </c>
      <c r="C29" t="s">
        <v>97</v>
      </c>
      <c r="D29" s="9" t="s">
        <v>6</v>
      </c>
      <c r="E29" s="9">
        <v>20</v>
      </c>
      <c r="F29">
        <v>25</v>
      </c>
      <c r="G29">
        <v>2550</v>
      </c>
      <c r="H29">
        <v>8560000</v>
      </c>
      <c r="I29">
        <f t="shared" si="1"/>
        <v>0.14894859813084113</v>
      </c>
    </row>
    <row r="30" spans="1:15">
      <c r="A30">
        <v>13</v>
      </c>
      <c r="B30" t="s">
        <v>21</v>
      </c>
      <c r="C30" t="s">
        <v>97</v>
      </c>
      <c r="D30" s="9" t="s">
        <v>7</v>
      </c>
      <c r="E30" s="11">
        <v>50</v>
      </c>
      <c r="F30" s="12">
        <v>200</v>
      </c>
      <c r="G30">
        <v>2550</v>
      </c>
      <c r="H30">
        <v>8560000</v>
      </c>
      <c r="I30">
        <f t="shared" si="1"/>
        <v>2.9789719626168223</v>
      </c>
    </row>
    <row r="32" spans="1:15">
      <c r="B32" s="13" t="s">
        <v>27</v>
      </c>
    </row>
    <row r="33" spans="2:8">
      <c r="B33" s="13"/>
    </row>
    <row r="34" spans="2:8">
      <c r="B34" t="s">
        <v>38</v>
      </c>
    </row>
    <row r="35" spans="2:8">
      <c r="B35" t="s">
        <v>28</v>
      </c>
    </row>
    <row r="36" spans="2:8">
      <c r="B36" t="s">
        <v>39</v>
      </c>
    </row>
    <row r="38" spans="2:8">
      <c r="B38" s="13" t="s">
        <v>29</v>
      </c>
      <c r="E38" t="s">
        <v>36</v>
      </c>
      <c r="F38" t="s">
        <v>37</v>
      </c>
    </row>
    <row r="39" spans="2:8">
      <c r="B39" t="s">
        <v>30</v>
      </c>
      <c r="E39">
        <v>1</v>
      </c>
      <c r="F39">
        <v>1</v>
      </c>
    </row>
    <row r="40" spans="2:8">
      <c r="B40" t="s">
        <v>31</v>
      </c>
      <c r="E40">
        <v>1</v>
      </c>
      <c r="F40">
        <v>1</v>
      </c>
    </row>
    <row r="41" spans="2:8">
      <c r="B41" s="12" t="s">
        <v>32</v>
      </c>
      <c r="E41">
        <v>0</v>
      </c>
      <c r="F41" s="12">
        <v>50</v>
      </c>
      <c r="H41" t="s">
        <v>40</v>
      </c>
    </row>
    <row r="42" spans="2:8">
      <c r="B42" t="s">
        <v>33</v>
      </c>
      <c r="E42">
        <v>2</v>
      </c>
      <c r="F42">
        <v>2</v>
      </c>
    </row>
    <row r="43" spans="2:8">
      <c r="E43">
        <f>SUM(E39:E42)</f>
        <v>4</v>
      </c>
      <c r="F43">
        <f>SUM(F39:F42)</f>
        <v>54</v>
      </c>
    </row>
    <row r="44" spans="2:8">
      <c r="B44" s="13" t="s">
        <v>34</v>
      </c>
      <c r="E44" t="s">
        <v>36</v>
      </c>
      <c r="F44" t="s">
        <v>37</v>
      </c>
    </row>
    <row r="45" spans="2:8">
      <c r="B45" t="s">
        <v>30</v>
      </c>
      <c r="E45">
        <v>1</v>
      </c>
      <c r="F45">
        <v>1</v>
      </c>
    </row>
    <row r="46" spans="2:8">
      <c r="B46" t="s">
        <v>31</v>
      </c>
      <c r="E46">
        <v>1</v>
      </c>
      <c r="F46">
        <v>1</v>
      </c>
    </row>
    <row r="47" spans="2:8">
      <c r="B47" s="12" t="s">
        <v>32</v>
      </c>
      <c r="E47">
        <v>0</v>
      </c>
      <c r="F47" s="12">
        <v>50</v>
      </c>
    </row>
    <row r="48" spans="2:8">
      <c r="B48" t="s">
        <v>33</v>
      </c>
      <c r="E48">
        <v>2</v>
      </c>
      <c r="F48">
        <v>2</v>
      </c>
    </row>
    <row r="49" spans="1:14">
      <c r="E49">
        <f>SUM(E45:E48)</f>
        <v>4</v>
      </c>
      <c r="F49">
        <f>SUM(F45:F48)</f>
        <v>54</v>
      </c>
    </row>
    <row r="50" spans="1:14">
      <c r="B50" s="13" t="s">
        <v>35</v>
      </c>
      <c r="E50" t="s">
        <v>36</v>
      </c>
      <c r="F50" t="s">
        <v>37</v>
      </c>
    </row>
    <row r="51" spans="1:14">
      <c r="B51" t="s">
        <v>30</v>
      </c>
      <c r="E51">
        <v>1</v>
      </c>
      <c r="F51">
        <v>1</v>
      </c>
    </row>
    <row r="52" spans="1:14">
      <c r="B52" t="s">
        <v>31</v>
      </c>
      <c r="E52">
        <v>1</v>
      </c>
      <c r="F52">
        <v>1</v>
      </c>
    </row>
    <row r="53" spans="1:14">
      <c r="B53" s="12" t="s">
        <v>32</v>
      </c>
      <c r="E53">
        <v>0</v>
      </c>
      <c r="F53" s="12">
        <v>50</v>
      </c>
    </row>
    <row r="54" spans="1:14">
      <c r="B54" t="s">
        <v>33</v>
      </c>
      <c r="E54">
        <v>2</v>
      </c>
      <c r="F54">
        <v>2</v>
      </c>
    </row>
    <row r="55" spans="1:14">
      <c r="E55">
        <f>SUM(E51:E54)</f>
        <v>4</v>
      </c>
      <c r="F55">
        <f>SUM(F51:F54)</f>
        <v>54</v>
      </c>
    </row>
    <row r="57" spans="1:14">
      <c r="C57" t="s">
        <v>70</v>
      </c>
      <c r="H57" t="s">
        <v>77</v>
      </c>
      <c r="L57" t="s">
        <v>78</v>
      </c>
    </row>
    <row r="60" spans="1:14">
      <c r="C60" t="s">
        <v>41</v>
      </c>
      <c r="D60" t="s">
        <v>42</v>
      </c>
      <c r="E60" t="s">
        <v>43</v>
      </c>
      <c r="H60" t="s">
        <v>41</v>
      </c>
      <c r="I60" t="s">
        <v>42</v>
      </c>
      <c r="J60" t="s">
        <v>43</v>
      </c>
      <c r="L60" t="s">
        <v>41</v>
      </c>
      <c r="M60" t="s">
        <v>42</v>
      </c>
      <c r="N60" t="s">
        <v>43</v>
      </c>
    </row>
    <row r="61" spans="1:14">
      <c r="A61">
        <v>0</v>
      </c>
      <c r="B61" t="s">
        <v>44</v>
      </c>
      <c r="C61">
        <v>0.36699999999999999</v>
      </c>
      <c r="D61">
        <v>0.376</v>
      </c>
      <c r="E61">
        <v>0.44400000000000001</v>
      </c>
      <c r="G61">
        <v>1</v>
      </c>
      <c r="H61">
        <v>13390</v>
      </c>
      <c r="I61">
        <v>832</v>
      </c>
      <c r="J61">
        <v>1033</v>
      </c>
      <c r="L61">
        <v>2800</v>
      </c>
      <c r="M61">
        <v>3100</v>
      </c>
      <c r="N61">
        <v>3875</v>
      </c>
    </row>
    <row r="62" spans="1:14">
      <c r="A62">
        <v>0</v>
      </c>
      <c r="B62" t="s">
        <v>45</v>
      </c>
      <c r="C62">
        <v>0.32700000000000001</v>
      </c>
      <c r="D62">
        <v>0.38900000000000001</v>
      </c>
      <c r="E62">
        <v>0.40500000000000003</v>
      </c>
      <c r="G62">
        <v>1</v>
      </c>
      <c r="H62">
        <v>2402</v>
      </c>
      <c r="I62">
        <v>3530</v>
      </c>
      <c r="J62">
        <v>2358</v>
      </c>
      <c r="L62">
        <v>3150</v>
      </c>
      <c r="M62">
        <v>2533</v>
      </c>
      <c r="N62">
        <v>2650</v>
      </c>
    </row>
    <row r="63" spans="1:14">
      <c r="A63">
        <v>1</v>
      </c>
      <c r="B63" t="s">
        <v>46</v>
      </c>
      <c r="C63">
        <v>0.27300000000000002</v>
      </c>
      <c r="D63">
        <v>0.37</v>
      </c>
      <c r="E63">
        <v>0.379</v>
      </c>
      <c r="G63">
        <v>2</v>
      </c>
      <c r="H63">
        <v>3872</v>
      </c>
      <c r="I63">
        <v>2649</v>
      </c>
      <c r="J63">
        <v>3893</v>
      </c>
      <c r="L63">
        <v>3000</v>
      </c>
      <c r="M63">
        <v>3350</v>
      </c>
      <c r="N63">
        <v>3300</v>
      </c>
    </row>
    <row r="64" spans="1:14">
      <c r="A64">
        <v>1</v>
      </c>
      <c r="B64" t="s">
        <v>47</v>
      </c>
      <c r="C64">
        <v>0.28100000000000003</v>
      </c>
      <c r="D64">
        <v>0.42799999999999999</v>
      </c>
      <c r="E64">
        <v>0.35299999999999998</v>
      </c>
      <c r="G64">
        <v>2</v>
      </c>
      <c r="H64">
        <v>2468</v>
      </c>
      <c r="I64">
        <v>4168</v>
      </c>
      <c r="J64">
        <v>2205</v>
      </c>
      <c r="L64">
        <v>2750</v>
      </c>
      <c r="M64">
        <v>2850</v>
      </c>
      <c r="N64">
        <v>2500</v>
      </c>
    </row>
    <row r="65" spans="1:14">
      <c r="A65">
        <v>2</v>
      </c>
      <c r="B65" t="s">
        <v>48</v>
      </c>
      <c r="C65">
        <v>0.32</v>
      </c>
      <c r="D65">
        <v>0.40699999999999997</v>
      </c>
      <c r="E65">
        <v>0.35499999999999998</v>
      </c>
      <c r="G65">
        <v>3</v>
      </c>
      <c r="H65">
        <v>4513</v>
      </c>
      <c r="I65">
        <v>2584</v>
      </c>
      <c r="J65">
        <v>1720</v>
      </c>
      <c r="L65">
        <v>2775</v>
      </c>
      <c r="M65">
        <v>2800</v>
      </c>
      <c r="N65">
        <v>3075</v>
      </c>
    </row>
    <row r="66" spans="1:14">
      <c r="A66">
        <v>2</v>
      </c>
      <c r="B66" t="s">
        <v>49</v>
      </c>
      <c r="C66">
        <v>0.28799999999999998</v>
      </c>
      <c r="D66">
        <v>0.39500000000000002</v>
      </c>
      <c r="E66">
        <v>0.34599999999999997</v>
      </c>
      <c r="G66">
        <v>3</v>
      </c>
      <c r="H66">
        <v>3872</v>
      </c>
      <c r="I66">
        <v>1090</v>
      </c>
      <c r="J66">
        <v>2366</v>
      </c>
      <c r="L66">
        <v>3725</v>
      </c>
      <c r="M66">
        <v>3500</v>
      </c>
      <c r="N66">
        <v>2800</v>
      </c>
    </row>
    <row r="67" spans="1:14">
      <c r="A67">
        <v>3</v>
      </c>
      <c r="B67" t="s">
        <v>50</v>
      </c>
      <c r="C67">
        <v>0.316</v>
      </c>
      <c r="D67">
        <v>0.36399999999999999</v>
      </c>
      <c r="E67">
        <v>0.35</v>
      </c>
      <c r="G67">
        <v>4</v>
      </c>
      <c r="H67">
        <v>7793</v>
      </c>
      <c r="I67">
        <v>1074</v>
      </c>
      <c r="J67">
        <v>1971</v>
      </c>
      <c r="L67">
        <v>3100</v>
      </c>
      <c r="M67">
        <v>2825</v>
      </c>
      <c r="N67">
        <v>2850</v>
      </c>
    </row>
    <row r="68" spans="1:14">
      <c r="A68">
        <v>3</v>
      </c>
      <c r="B68" t="s">
        <v>51</v>
      </c>
      <c r="C68">
        <v>0.28399999999999997</v>
      </c>
      <c r="D68">
        <v>0.39</v>
      </c>
      <c r="E68">
        <v>0.34</v>
      </c>
      <c r="G68">
        <v>4</v>
      </c>
      <c r="H68">
        <v>7670</v>
      </c>
      <c r="I68">
        <v>1930</v>
      </c>
      <c r="J68">
        <v>1833</v>
      </c>
      <c r="L68">
        <v>3675</v>
      </c>
      <c r="M68">
        <v>4000</v>
      </c>
      <c r="N68">
        <v>2500</v>
      </c>
    </row>
    <row r="69" spans="1:14">
      <c r="A69">
        <v>4</v>
      </c>
      <c r="B69" t="s">
        <v>52</v>
      </c>
      <c r="C69">
        <v>0.27500000000000002</v>
      </c>
      <c r="D69">
        <v>0.29899999999999999</v>
      </c>
      <c r="E69">
        <v>0.34</v>
      </c>
      <c r="G69">
        <v>5</v>
      </c>
      <c r="H69">
        <v>13908</v>
      </c>
      <c r="I69">
        <v>2496</v>
      </c>
      <c r="J69">
        <v>2795</v>
      </c>
      <c r="L69">
        <v>3100</v>
      </c>
      <c r="M69">
        <v>2800</v>
      </c>
      <c r="N69">
        <v>2675</v>
      </c>
    </row>
    <row r="70" spans="1:14">
      <c r="A70">
        <v>4</v>
      </c>
      <c r="B70" t="s">
        <v>53</v>
      </c>
      <c r="C70">
        <v>0.309</v>
      </c>
      <c r="D70">
        <v>0.317</v>
      </c>
      <c r="E70">
        <v>0.35299999999999998</v>
      </c>
      <c r="G70">
        <v>5</v>
      </c>
      <c r="H70">
        <v>12900</v>
      </c>
      <c r="I70">
        <v>3174</v>
      </c>
      <c r="J70">
        <v>961</v>
      </c>
      <c r="L70">
        <v>3300</v>
      </c>
      <c r="M70">
        <v>2500</v>
      </c>
      <c r="N70">
        <v>2533</v>
      </c>
    </row>
    <row r="71" spans="1:14">
      <c r="A71">
        <v>5</v>
      </c>
      <c r="B71" t="s">
        <v>54</v>
      </c>
      <c r="C71">
        <v>0.28999999999999998</v>
      </c>
      <c r="D71">
        <v>0.38600000000000001</v>
      </c>
      <c r="E71">
        <v>0.31</v>
      </c>
      <c r="G71">
        <v>6</v>
      </c>
      <c r="H71">
        <v>26225</v>
      </c>
      <c r="I71">
        <v>3990</v>
      </c>
      <c r="J71">
        <v>2358</v>
      </c>
      <c r="L71">
        <v>3200</v>
      </c>
      <c r="M71">
        <v>2183</v>
      </c>
      <c r="N71">
        <v>3775</v>
      </c>
    </row>
    <row r="72" spans="1:14">
      <c r="A72">
        <v>5</v>
      </c>
      <c r="B72" t="s">
        <v>55</v>
      </c>
      <c r="C72">
        <v>0.252</v>
      </c>
      <c r="D72">
        <v>0.43</v>
      </c>
      <c r="E72">
        <v>0.36</v>
      </c>
      <c r="G72">
        <v>6</v>
      </c>
      <c r="H72">
        <v>25697</v>
      </c>
      <c r="I72">
        <v>2786</v>
      </c>
      <c r="J72">
        <v>2447</v>
      </c>
      <c r="L72">
        <v>3100</v>
      </c>
      <c r="M72">
        <v>2600</v>
      </c>
      <c r="N72">
        <v>3200</v>
      </c>
    </row>
    <row r="73" spans="1:14">
      <c r="A73">
        <v>6</v>
      </c>
      <c r="B73" t="s">
        <v>56</v>
      </c>
      <c r="C73">
        <v>0.249</v>
      </c>
      <c r="D73">
        <v>0.32500000000000001</v>
      </c>
      <c r="E73">
        <v>0.314</v>
      </c>
      <c r="G73">
        <v>7</v>
      </c>
      <c r="H73">
        <v>71409</v>
      </c>
      <c r="I73">
        <v>3342</v>
      </c>
      <c r="J73">
        <v>2374</v>
      </c>
      <c r="L73">
        <v>3625</v>
      </c>
      <c r="M73">
        <v>3100</v>
      </c>
      <c r="N73">
        <v>3525</v>
      </c>
    </row>
    <row r="74" spans="1:14">
      <c r="A74">
        <v>6</v>
      </c>
      <c r="B74" t="s">
        <v>57</v>
      </c>
      <c r="C74">
        <v>0.25600000000000001</v>
      </c>
      <c r="D74">
        <v>0.30399999999999999</v>
      </c>
      <c r="E74">
        <v>0.28399999999999997</v>
      </c>
      <c r="G74">
        <v>7</v>
      </c>
      <c r="H74">
        <v>69101</v>
      </c>
      <c r="I74">
        <v>3220</v>
      </c>
      <c r="J74">
        <v>2084</v>
      </c>
      <c r="L74">
        <v>3125</v>
      </c>
      <c r="M74">
        <v>2875</v>
      </c>
      <c r="N74">
        <v>2750</v>
      </c>
    </row>
    <row r="75" spans="1:14">
      <c r="A75">
        <v>1</v>
      </c>
      <c r="B75" t="s">
        <v>58</v>
      </c>
      <c r="C75">
        <v>0.14199999999999999</v>
      </c>
      <c r="D75">
        <v>0.17</v>
      </c>
      <c r="E75">
        <v>0.41199999999999998</v>
      </c>
      <c r="G75">
        <v>8</v>
      </c>
      <c r="H75">
        <v>3118</v>
      </c>
      <c r="I75">
        <v>3320</v>
      </c>
      <c r="J75">
        <v>5258</v>
      </c>
    </row>
    <row r="76" spans="1:14">
      <c r="A76">
        <v>1</v>
      </c>
      <c r="B76" t="s">
        <v>59</v>
      </c>
      <c r="C76">
        <v>0</v>
      </c>
      <c r="D76">
        <v>0.24</v>
      </c>
      <c r="E76">
        <v>0.32</v>
      </c>
      <c r="G76">
        <v>8</v>
      </c>
      <c r="H76">
        <v>2479</v>
      </c>
      <c r="I76">
        <v>2269</v>
      </c>
      <c r="J76">
        <v>4572</v>
      </c>
    </row>
    <row r="77" spans="1:14">
      <c r="A77">
        <v>2</v>
      </c>
      <c r="B77" t="s">
        <v>60</v>
      </c>
      <c r="C77">
        <v>9.0999999999999998E-2</v>
      </c>
      <c r="D77">
        <v>0.309</v>
      </c>
      <c r="E77">
        <v>0.47</v>
      </c>
      <c r="G77">
        <v>9</v>
      </c>
      <c r="H77">
        <v>2641</v>
      </c>
      <c r="I77">
        <v>3303</v>
      </c>
      <c r="J77">
        <v>7342</v>
      </c>
    </row>
    <row r="78" spans="1:14">
      <c r="A78">
        <v>2</v>
      </c>
      <c r="B78" t="s">
        <v>61</v>
      </c>
      <c r="C78">
        <v>0</v>
      </c>
      <c r="D78">
        <v>0.30399999999999999</v>
      </c>
      <c r="E78">
        <v>0.45700000000000002</v>
      </c>
      <c r="G78">
        <v>9</v>
      </c>
      <c r="H78">
        <v>2019</v>
      </c>
      <c r="I78">
        <v>2681</v>
      </c>
      <c r="J78">
        <v>6292</v>
      </c>
    </row>
    <row r="79" spans="1:14">
      <c r="A79">
        <v>3</v>
      </c>
      <c r="B79" t="s">
        <v>62</v>
      </c>
      <c r="C79">
        <v>0</v>
      </c>
      <c r="D79">
        <v>0.38900000000000001</v>
      </c>
      <c r="E79">
        <v>0.443</v>
      </c>
      <c r="G79">
        <v>10</v>
      </c>
      <c r="H79">
        <v>7189</v>
      </c>
      <c r="I79">
        <v>11406</v>
      </c>
      <c r="J79">
        <v>21245</v>
      </c>
    </row>
    <row r="80" spans="1:14">
      <c r="A80">
        <v>3</v>
      </c>
      <c r="B80" t="s">
        <v>63</v>
      </c>
      <c r="C80">
        <v>0.11700000000000001</v>
      </c>
      <c r="D80">
        <v>0.436</v>
      </c>
      <c r="E80">
        <v>0.46300000000000002</v>
      </c>
      <c r="G80">
        <v>10</v>
      </c>
      <c r="H80">
        <v>7730</v>
      </c>
      <c r="I80">
        <v>11479</v>
      </c>
      <c r="J80">
        <v>21859</v>
      </c>
    </row>
    <row r="81" spans="1:19">
      <c r="A81">
        <v>4</v>
      </c>
      <c r="B81" t="s">
        <v>64</v>
      </c>
      <c r="C81">
        <v>0.155</v>
      </c>
      <c r="D81">
        <v>0.38400000000000001</v>
      </c>
      <c r="E81">
        <v>0.439</v>
      </c>
      <c r="G81">
        <v>11</v>
      </c>
      <c r="H81">
        <v>14475</v>
      </c>
      <c r="I81">
        <v>22909</v>
      </c>
      <c r="J81">
        <v>33831</v>
      </c>
    </row>
    <row r="82" spans="1:19">
      <c r="A82">
        <v>4</v>
      </c>
      <c r="B82" t="s">
        <v>65</v>
      </c>
      <c r="C82">
        <v>0.13900000000000001</v>
      </c>
      <c r="D82">
        <v>0.41199999999999998</v>
      </c>
      <c r="E82">
        <v>0.45200000000000001</v>
      </c>
      <c r="G82">
        <v>11</v>
      </c>
      <c r="H82">
        <v>13805</v>
      </c>
      <c r="I82">
        <v>22263</v>
      </c>
      <c r="J82">
        <v>34332</v>
      </c>
    </row>
    <row r="83" spans="1:19">
      <c r="A83">
        <v>5</v>
      </c>
      <c r="B83" t="s">
        <v>66</v>
      </c>
      <c r="C83">
        <v>0.192</v>
      </c>
      <c r="D83">
        <v>0.48599999999999999</v>
      </c>
      <c r="E83">
        <v>0.48899999999999999</v>
      </c>
      <c r="G83">
        <v>12</v>
      </c>
      <c r="H83">
        <v>27029</v>
      </c>
      <c r="I83">
        <v>46074</v>
      </c>
      <c r="J83">
        <v>79057</v>
      </c>
    </row>
    <row r="84" spans="1:19">
      <c r="A84">
        <v>5</v>
      </c>
      <c r="B84" t="s">
        <v>67</v>
      </c>
      <c r="C84">
        <v>0.17399999999999999</v>
      </c>
      <c r="D84">
        <v>0.45100000000000001</v>
      </c>
      <c r="E84">
        <v>0.47599999999999998</v>
      </c>
      <c r="G84">
        <v>12</v>
      </c>
      <c r="H84">
        <v>25559</v>
      </c>
      <c r="I84">
        <v>43166</v>
      </c>
      <c r="J84">
        <v>75581</v>
      </c>
    </row>
    <row r="85" spans="1:19">
      <c r="A85">
        <v>6</v>
      </c>
      <c r="B85" t="s">
        <v>68</v>
      </c>
      <c r="C85">
        <v>0.23499999999999999</v>
      </c>
      <c r="D85">
        <v>0.39</v>
      </c>
      <c r="E85">
        <v>0.42</v>
      </c>
      <c r="G85">
        <v>13</v>
      </c>
      <c r="H85">
        <v>73315</v>
      </c>
      <c r="I85">
        <v>93530</v>
      </c>
      <c r="J85">
        <v>124426</v>
      </c>
    </row>
    <row r="86" spans="1:19">
      <c r="A86">
        <v>6</v>
      </c>
      <c r="B86" t="s">
        <v>69</v>
      </c>
      <c r="C86">
        <v>0.22500000000000001</v>
      </c>
      <c r="D86">
        <v>0.40699999999999997</v>
      </c>
      <c r="E86">
        <v>0.39600000000000002</v>
      </c>
      <c r="G86">
        <v>13</v>
      </c>
      <c r="H86">
        <v>69380</v>
      </c>
      <c r="I86">
        <v>103785</v>
      </c>
      <c r="J86">
        <v>123993</v>
      </c>
    </row>
    <row r="88" spans="1:19">
      <c r="G88">
        <v>0</v>
      </c>
      <c r="H88">
        <v>24</v>
      </c>
      <c r="I88">
        <v>48</v>
      </c>
      <c r="J88">
        <v>0</v>
      </c>
      <c r="K88">
        <v>24</v>
      </c>
      <c r="L88">
        <v>48</v>
      </c>
      <c r="N88">
        <v>0</v>
      </c>
      <c r="O88">
        <v>24</v>
      </c>
      <c r="P88">
        <v>48</v>
      </c>
      <c r="Q88">
        <v>0</v>
      </c>
      <c r="R88">
        <v>24</v>
      </c>
      <c r="S88">
        <v>48</v>
      </c>
    </row>
    <row r="89" spans="1:19">
      <c r="E89">
        <f>G89/N89</f>
        <v>2.6541176470588237</v>
      </c>
      <c r="F89">
        <v>1</v>
      </c>
      <c r="G89">
        <f>AVERAGE(H61:H62)</f>
        <v>7896</v>
      </c>
      <c r="H89">
        <f>AVERAGE(I61:I62)</f>
        <v>2181</v>
      </c>
      <c r="I89">
        <f>AVERAGE(J61:J62)</f>
        <v>1695.5</v>
      </c>
      <c r="J89">
        <f>STDEV(H61:H62)</f>
        <v>7769.6893116777846</v>
      </c>
      <c r="K89">
        <f>STDEV(I61:I62)</f>
        <v>1907.7740956413052</v>
      </c>
      <c r="L89">
        <f>STDEV(J61:J62)</f>
        <v>936.91648507217542</v>
      </c>
      <c r="M89">
        <v>1</v>
      </c>
      <c r="N89">
        <f>AVERAGE(L61:L62)</f>
        <v>2975</v>
      </c>
      <c r="O89">
        <f>AVERAGE(M61:M62)</f>
        <v>2816.5</v>
      </c>
      <c r="P89">
        <f>AVERAGE(N61:N62)</f>
        <v>3262.5</v>
      </c>
      <c r="Q89">
        <f>STDEV(L61:L62)</f>
        <v>247.48737341529164</v>
      </c>
      <c r="R89">
        <f>STDEV(M61:M62)</f>
        <v>400.92954493277244</v>
      </c>
      <c r="S89">
        <f>STDEV(N61:N62)</f>
        <v>866.20580695352066</v>
      </c>
    </row>
    <row r="90" spans="1:19">
      <c r="E90">
        <f t="shared" ref="E90:E95" si="2">G90/N90</f>
        <v>1.1026086956521739</v>
      </c>
      <c r="F90">
        <v>2</v>
      </c>
      <c r="G90">
        <f>AVERAGE(H63:H64)</f>
        <v>3170</v>
      </c>
      <c r="H90">
        <f>AVERAGE(I63:I64)</f>
        <v>3408.5</v>
      </c>
      <c r="I90">
        <f>AVERAGE(J63:J64)</f>
        <v>3049</v>
      </c>
      <c r="J90">
        <f>STDEV(H63:H64)</f>
        <v>992.77792078591267</v>
      </c>
      <c r="K90">
        <f>STDEV(I63:I64)</f>
        <v>1074.0952006223656</v>
      </c>
      <c r="L90">
        <f>STDEV(J63:J64)</f>
        <v>1193.5962466428923</v>
      </c>
      <c r="M90">
        <v>2</v>
      </c>
      <c r="N90">
        <f>AVERAGE(L63:L64)</f>
        <v>2875</v>
      </c>
      <c r="O90">
        <f>AVERAGE(M63:M64)</f>
        <v>3100</v>
      </c>
      <c r="P90">
        <f>AVERAGE(N63:N64)</f>
        <v>2900</v>
      </c>
      <c r="Q90">
        <f>STDEV(L63:L64)</f>
        <v>176.77669529663689</v>
      </c>
      <c r="R90">
        <f>STDEV(M63:M64)</f>
        <v>353.55339059327378</v>
      </c>
      <c r="S90">
        <f>STDEV(N63:N64)</f>
        <v>565.68542494923804</v>
      </c>
    </row>
    <row r="91" spans="1:19">
      <c r="E91">
        <f t="shared" si="2"/>
        <v>1.29</v>
      </c>
      <c r="F91">
        <v>3</v>
      </c>
      <c r="G91">
        <f>AVERAGE(H65:H66)</f>
        <v>4192.5</v>
      </c>
      <c r="H91">
        <f>AVERAGE(I65:I66)</f>
        <v>1837</v>
      </c>
      <c r="I91">
        <f>AVERAGE(J65:J66)</f>
        <v>2043</v>
      </c>
      <c r="J91">
        <f>STDEV(H65:H66)</f>
        <v>453.25544674057699</v>
      </c>
      <c r="K91">
        <f>STDEV(I65:I66)</f>
        <v>1056.4175310927019</v>
      </c>
      <c r="L91">
        <f>STDEV(J65:J66)</f>
        <v>456.79098064650969</v>
      </c>
      <c r="M91">
        <v>3</v>
      </c>
      <c r="N91">
        <f>AVERAGE(L65:L66)</f>
        <v>3250</v>
      </c>
      <c r="O91">
        <f>AVERAGE(M65:M66)</f>
        <v>3150</v>
      </c>
      <c r="P91">
        <f>AVERAGE(N65:N66)</f>
        <v>2937.5</v>
      </c>
      <c r="Q91">
        <f>STDEV(L65:L66)</f>
        <v>671.75144212722012</v>
      </c>
      <c r="R91">
        <f>STDEV(M65:M66)</f>
        <v>494.97474683058329</v>
      </c>
      <c r="S91">
        <f>STDEV(N65:N66)</f>
        <v>194.45436482630058</v>
      </c>
    </row>
    <row r="92" spans="1:19">
      <c r="E92">
        <f t="shared" si="2"/>
        <v>2.2823616236162363</v>
      </c>
      <c r="F92">
        <v>4</v>
      </c>
      <c r="G92">
        <f>AVERAGE(H67:H68)</f>
        <v>7731.5</v>
      </c>
      <c r="H92">
        <f>AVERAGE(I67:I68)</f>
        <v>1502</v>
      </c>
      <c r="I92">
        <f>AVERAGE(J67:J68)</f>
        <v>1902</v>
      </c>
      <c r="J92">
        <f>STDEV(H67:H68)</f>
        <v>86.974134085945352</v>
      </c>
      <c r="K92">
        <f>STDEV(I67:I68)</f>
        <v>605.28340469568468</v>
      </c>
      <c r="L92">
        <f>STDEV(J67:J68)</f>
        <v>97.580735803743565</v>
      </c>
      <c r="M92">
        <v>4</v>
      </c>
      <c r="N92">
        <f>AVERAGE(L67:L68)</f>
        <v>3387.5</v>
      </c>
      <c r="O92">
        <f>AVERAGE(M67:M68)</f>
        <v>3412.5</v>
      </c>
      <c r="P92">
        <f>AVERAGE(N67:N68)</f>
        <v>2675</v>
      </c>
      <c r="Q92">
        <f>STDEV(L67:L68)</f>
        <v>406.58639918226481</v>
      </c>
      <c r="R92">
        <f>STDEV(M67:M68)</f>
        <v>830.85046789419334</v>
      </c>
      <c r="S92">
        <f>STDEV(N67:N68)</f>
        <v>247.48737341529164</v>
      </c>
    </row>
    <row r="93" spans="1:19">
      <c r="E93">
        <f t="shared" si="2"/>
        <v>4.1887499999999998</v>
      </c>
      <c r="F93">
        <v>5</v>
      </c>
      <c r="G93">
        <f>AVERAGE(H69:H70)</f>
        <v>13404</v>
      </c>
      <c r="H93">
        <f>AVERAGE(I69:I70)</f>
        <v>2835</v>
      </c>
      <c r="I93">
        <f>AVERAGE(J69:J70)</f>
        <v>1878</v>
      </c>
      <c r="J93">
        <f>STDEV(H69:H70)</f>
        <v>712.76363543603986</v>
      </c>
      <c r="K93">
        <f>STDEV(I69:I70)</f>
        <v>479.41839764447923</v>
      </c>
      <c r="L93">
        <f>STDEV(J69:J70)</f>
        <v>1296.8338366961282</v>
      </c>
      <c r="M93">
        <v>5</v>
      </c>
      <c r="N93">
        <f>AVERAGE(L69:L70)</f>
        <v>3200</v>
      </c>
      <c r="O93">
        <f>AVERAGE(M69:M70)</f>
        <v>2650</v>
      </c>
      <c r="P93">
        <f>AVERAGE(N69:N70)</f>
        <v>2604</v>
      </c>
      <c r="Q93">
        <f>STDEV(L69:L70)</f>
        <v>141.42135623730951</v>
      </c>
      <c r="R93">
        <f>STDEV(M69:M70)</f>
        <v>212.13203435596427</v>
      </c>
      <c r="S93">
        <f>STDEV(N69:N70)</f>
        <v>100.40916292848975</v>
      </c>
    </row>
    <row r="94" spans="1:19">
      <c r="E94">
        <f t="shared" si="2"/>
        <v>8.2415873015873018</v>
      </c>
      <c r="F94">
        <v>6</v>
      </c>
      <c r="G94">
        <f>AVERAGE(H71:H72)</f>
        <v>25961</v>
      </c>
      <c r="H94">
        <f>AVERAGE(I71:I72)</f>
        <v>3388</v>
      </c>
      <c r="I94">
        <f>AVERAGE(J71:J72)</f>
        <v>2402.5</v>
      </c>
      <c r="J94">
        <f>STDEV(H71:H72)</f>
        <v>373.3523804664971</v>
      </c>
      <c r="K94">
        <f>STDEV(I71:I72)</f>
        <v>851.35656454860327</v>
      </c>
      <c r="L94">
        <f>STDEV(J71:J72)</f>
        <v>62.932503525602726</v>
      </c>
      <c r="M94">
        <v>6</v>
      </c>
      <c r="N94">
        <f>AVERAGE(L71:L72)</f>
        <v>3150</v>
      </c>
      <c r="O94">
        <f>AVERAGE(M71:M72)</f>
        <v>2391.5</v>
      </c>
      <c r="P94">
        <f>AVERAGE(N71:N72)</f>
        <v>3487.5</v>
      </c>
      <c r="Q94">
        <f>STDEV(L71:L72)</f>
        <v>70.710678118654755</v>
      </c>
      <c r="R94">
        <f>STDEV(M71:M72)</f>
        <v>294.86352775479031</v>
      </c>
      <c r="S94">
        <f>STDEV(N71:N72)</f>
        <v>406.58639918226481</v>
      </c>
    </row>
    <row r="95" spans="1:19">
      <c r="E95">
        <f t="shared" si="2"/>
        <v>20.816296296296297</v>
      </c>
      <c r="F95">
        <v>7</v>
      </c>
      <c r="G95">
        <f>AVERAGE(H73:H74)</f>
        <v>70255</v>
      </c>
      <c r="H95">
        <f>AVERAGE(I73:I74)</f>
        <v>3281</v>
      </c>
      <c r="I95">
        <f>AVERAGE(J73:J74)</f>
        <v>2229</v>
      </c>
      <c r="J95">
        <f>STDEV(H73:H74)</f>
        <v>1632.0024509785517</v>
      </c>
      <c r="K95">
        <f>STDEV(I73:I74)</f>
        <v>86.267027304758798</v>
      </c>
      <c r="L95">
        <f>STDEV(J73:J74)</f>
        <v>205.06096654409879</v>
      </c>
      <c r="M95">
        <v>7</v>
      </c>
      <c r="N95">
        <f>AVERAGE(L73:L74)</f>
        <v>3375</v>
      </c>
      <c r="O95">
        <f>AVERAGE(M73:M74)</f>
        <v>2987.5</v>
      </c>
      <c r="P95">
        <f>AVERAGE(N73:N74)</f>
        <v>3137.5</v>
      </c>
      <c r="Q95">
        <f>STDEV(L73:L74)</f>
        <v>353.55339059327378</v>
      </c>
      <c r="R95">
        <f>STDEV(M73:M74)</f>
        <v>159.0990257669732</v>
      </c>
      <c r="S95">
        <f>STDEV(N73:N74)</f>
        <v>548.00775541957432</v>
      </c>
    </row>
    <row r="96" spans="1:19">
      <c r="F96">
        <v>8</v>
      </c>
      <c r="G96">
        <f>AVERAGE(H75:H76)</f>
        <v>2798.5</v>
      </c>
      <c r="H96">
        <f>AVERAGE(I75:I76)</f>
        <v>2794.5</v>
      </c>
      <c r="I96">
        <f>AVERAGE(J75:J76)</f>
        <v>4915</v>
      </c>
      <c r="J96">
        <f>STDEV(H75:H76)</f>
        <v>451.84123317820388</v>
      </c>
      <c r="K96">
        <f>STDEV(I75:I76)</f>
        <v>743.16922702706142</v>
      </c>
      <c r="L96">
        <f>STDEV(J75:J76)</f>
        <v>485.0752518939716</v>
      </c>
    </row>
    <row r="97" spans="4:21">
      <c r="F97">
        <v>9</v>
      </c>
      <c r="G97">
        <f>AVERAGE(H77:H78)</f>
        <v>2330</v>
      </c>
      <c r="H97">
        <f>AVERAGE(I77:I78)</f>
        <v>2992</v>
      </c>
      <c r="I97">
        <f>AVERAGE(J77:J78)</f>
        <v>6817</v>
      </c>
      <c r="J97">
        <f>STDEV(H77:H78)</f>
        <v>439.82041789803259</v>
      </c>
      <c r="K97">
        <f>STDEV(I77:I78)</f>
        <v>439.82041789803259</v>
      </c>
      <c r="L97">
        <f>STDEV(J77:J78)</f>
        <v>742.46212024587487</v>
      </c>
    </row>
    <row r="98" spans="4:21">
      <c r="F98">
        <v>10</v>
      </c>
      <c r="G98">
        <f>AVERAGE(H79:H80)</f>
        <v>7459.5</v>
      </c>
      <c r="H98">
        <f>AVERAGE(I79:I80)</f>
        <v>11442.5</v>
      </c>
      <c r="I98">
        <f>AVERAGE(J79:J80)</f>
        <v>21552</v>
      </c>
      <c r="J98">
        <f>STDEV(H79:H80)</f>
        <v>382.54476862192223</v>
      </c>
      <c r="K98">
        <f>STDEV(I79:I80)</f>
        <v>51.618795026617967</v>
      </c>
      <c r="L98">
        <f>STDEV(J79:J80)</f>
        <v>434.16356364854016</v>
      </c>
    </row>
    <row r="99" spans="4:21">
      <c r="F99">
        <v>11</v>
      </c>
      <c r="G99">
        <f>AVERAGE(H81:H82)</f>
        <v>14140</v>
      </c>
      <c r="H99">
        <f>AVERAGE(I81:I82)</f>
        <v>22586</v>
      </c>
      <c r="I99">
        <f>AVERAGE(J81:J82)</f>
        <v>34081.5</v>
      </c>
      <c r="J99">
        <f>STDEV(H81:H82)</f>
        <v>473.76154339498686</v>
      </c>
      <c r="K99">
        <f>STDEV(I81:I82)</f>
        <v>456.79098064650969</v>
      </c>
      <c r="L99">
        <f>STDEV(J81:J82)</f>
        <v>354.26049737446033</v>
      </c>
    </row>
    <row r="100" spans="4:21">
      <c r="F100">
        <v>12</v>
      </c>
      <c r="G100">
        <f>AVERAGE(H83:H84)</f>
        <v>26294</v>
      </c>
      <c r="H100">
        <f>AVERAGE(I83:I84)</f>
        <v>44620</v>
      </c>
      <c r="I100">
        <f>AVERAGE(J83:J84)</f>
        <v>77319</v>
      </c>
      <c r="J100">
        <f>STDEV(H83:H84)</f>
        <v>1039.4469683442248</v>
      </c>
      <c r="K100">
        <f>STDEV(I83:I84)</f>
        <v>2056.26651969048</v>
      </c>
      <c r="L100">
        <f>STDEV(J83:J84)</f>
        <v>2457.903171404439</v>
      </c>
    </row>
    <row r="101" spans="4:21">
      <c r="F101">
        <v>13</v>
      </c>
      <c r="G101">
        <f>AVERAGE(H85:H86)</f>
        <v>71347.5</v>
      </c>
      <c r="H101">
        <f>AVERAGE(I85:I86)</f>
        <v>98657.5</v>
      </c>
      <c r="I101">
        <f>AVERAGE(J85:J86)</f>
        <v>124209.5</v>
      </c>
      <c r="J101">
        <f>STDEV(H85:H86)</f>
        <v>2782.4651839690646</v>
      </c>
      <c r="K101">
        <f>STDEV(I85:I86)</f>
        <v>7251.3800410680451</v>
      </c>
      <c r="L101">
        <f>STDEV(J85:J86)</f>
        <v>306.17723625377511</v>
      </c>
    </row>
    <row r="102" spans="4:21">
      <c r="D102" t="s">
        <v>82</v>
      </c>
      <c r="N102" t="s">
        <v>81</v>
      </c>
    </row>
    <row r="103" spans="4:21">
      <c r="D103" s="14" t="s">
        <v>83</v>
      </c>
      <c r="E103" s="3"/>
      <c r="F103" s="3">
        <v>0</v>
      </c>
      <c r="G103" s="3">
        <v>1</v>
      </c>
      <c r="H103" s="3">
        <v>1</v>
      </c>
      <c r="I103" s="3">
        <v>2</v>
      </c>
      <c r="J103" s="3">
        <v>4</v>
      </c>
      <c r="K103" s="3">
        <v>8</v>
      </c>
      <c r="L103" s="4">
        <v>20</v>
      </c>
      <c r="N103" s="14"/>
      <c r="O103" s="3">
        <v>0</v>
      </c>
      <c r="P103" s="3">
        <v>1</v>
      </c>
      <c r="Q103" s="3">
        <v>2</v>
      </c>
      <c r="R103" s="3">
        <v>3</v>
      </c>
      <c r="S103" s="3">
        <v>4</v>
      </c>
      <c r="T103" s="3">
        <v>5</v>
      </c>
      <c r="U103" s="4">
        <v>6</v>
      </c>
    </row>
    <row r="104" spans="4:21">
      <c r="D104" s="1">
        <v>0</v>
      </c>
      <c r="E104" s="5">
        <v>0</v>
      </c>
      <c r="F104" s="5">
        <v>7896</v>
      </c>
      <c r="G104" s="5">
        <v>3170</v>
      </c>
      <c r="H104" s="5">
        <v>4192.5</v>
      </c>
      <c r="I104" s="5">
        <v>7731.5</v>
      </c>
      <c r="J104" s="5">
        <v>13404</v>
      </c>
      <c r="K104" s="5">
        <v>25961</v>
      </c>
      <c r="L104" s="2">
        <v>70255</v>
      </c>
      <c r="N104" s="1">
        <v>0</v>
      </c>
      <c r="O104" s="5">
        <v>2975</v>
      </c>
      <c r="P104" s="5">
        <v>2875</v>
      </c>
      <c r="Q104" s="5">
        <v>3250</v>
      </c>
      <c r="R104" s="5">
        <v>3387.5</v>
      </c>
      <c r="S104" s="5">
        <v>3200</v>
      </c>
      <c r="T104" s="5">
        <v>3150</v>
      </c>
      <c r="U104" s="2">
        <v>3375</v>
      </c>
    </row>
    <row r="105" spans="4:21">
      <c r="D105" s="1">
        <v>24</v>
      </c>
      <c r="E105" s="5">
        <v>1</v>
      </c>
      <c r="F105" s="5">
        <v>2181</v>
      </c>
      <c r="G105" s="5">
        <v>3408.5</v>
      </c>
      <c r="H105" s="5">
        <v>1837</v>
      </c>
      <c r="I105" s="5">
        <v>1502</v>
      </c>
      <c r="J105" s="5">
        <v>2835</v>
      </c>
      <c r="K105" s="5">
        <v>3388</v>
      </c>
      <c r="L105" s="2">
        <v>3281</v>
      </c>
      <c r="N105" s="1">
        <v>1</v>
      </c>
      <c r="O105" s="5">
        <v>2816.5</v>
      </c>
      <c r="P105" s="5">
        <v>3100</v>
      </c>
      <c r="Q105" s="5">
        <v>3150</v>
      </c>
      <c r="R105" s="5">
        <v>3412.5</v>
      </c>
      <c r="S105" s="5">
        <v>2650</v>
      </c>
      <c r="T105" s="5">
        <v>2391.5</v>
      </c>
      <c r="U105" s="2">
        <v>2987.5</v>
      </c>
    </row>
    <row r="106" spans="4:21">
      <c r="D106" s="1">
        <v>48</v>
      </c>
      <c r="E106" s="5">
        <v>2</v>
      </c>
      <c r="F106" s="5">
        <v>1695.5</v>
      </c>
      <c r="G106" s="5">
        <v>3049</v>
      </c>
      <c r="H106" s="5">
        <v>2043</v>
      </c>
      <c r="I106" s="5">
        <v>1902</v>
      </c>
      <c r="J106" s="5">
        <v>1878</v>
      </c>
      <c r="K106" s="5">
        <v>2402.5</v>
      </c>
      <c r="L106" s="2">
        <v>2229</v>
      </c>
      <c r="M106" s="5"/>
      <c r="N106" s="6">
        <v>2</v>
      </c>
      <c r="O106" s="7">
        <v>3262.5</v>
      </c>
      <c r="P106" s="7">
        <v>2900</v>
      </c>
      <c r="Q106" s="7">
        <v>2937.5</v>
      </c>
      <c r="R106" s="7">
        <v>2675</v>
      </c>
      <c r="S106" s="7">
        <v>2604</v>
      </c>
      <c r="T106" s="7">
        <v>3487.5</v>
      </c>
      <c r="U106" s="8">
        <v>3137.5</v>
      </c>
    </row>
    <row r="107" spans="4:21">
      <c r="D107" s="1" t="s">
        <v>84</v>
      </c>
      <c r="E107" s="5"/>
      <c r="F107" s="5"/>
      <c r="G107" s="5"/>
      <c r="H107" s="5"/>
      <c r="I107" s="5"/>
      <c r="J107" s="5"/>
      <c r="K107" s="5"/>
      <c r="L107" s="2"/>
    </row>
    <row r="108" spans="4:21">
      <c r="D108" s="1">
        <v>0</v>
      </c>
      <c r="E108" s="5">
        <v>0</v>
      </c>
      <c r="F108" s="5"/>
      <c r="G108" s="5">
        <v>2798.5</v>
      </c>
      <c r="H108" s="5">
        <v>2330</v>
      </c>
      <c r="I108" s="5">
        <v>7459.5</v>
      </c>
      <c r="J108" s="5">
        <v>14140</v>
      </c>
      <c r="K108" s="5">
        <v>26294</v>
      </c>
      <c r="L108" s="2">
        <v>71347.5</v>
      </c>
    </row>
    <row r="109" spans="4:21">
      <c r="D109" s="1">
        <v>24</v>
      </c>
      <c r="E109" s="5">
        <v>1</v>
      </c>
      <c r="F109" s="5"/>
      <c r="G109" s="5">
        <v>2794.5</v>
      </c>
      <c r="H109" s="5">
        <v>2992</v>
      </c>
      <c r="I109" s="5">
        <v>11442.5</v>
      </c>
      <c r="J109" s="5">
        <v>22586</v>
      </c>
      <c r="K109" s="5">
        <v>44620</v>
      </c>
      <c r="L109" s="2">
        <v>98657.5</v>
      </c>
    </row>
    <row r="110" spans="4:21">
      <c r="D110" s="6">
        <v>48</v>
      </c>
      <c r="E110" s="7">
        <v>2</v>
      </c>
      <c r="F110" s="7"/>
      <c r="G110" s="7">
        <v>4915</v>
      </c>
      <c r="H110" s="7">
        <v>6817</v>
      </c>
      <c r="I110" s="7">
        <v>21552</v>
      </c>
      <c r="J110" s="7">
        <v>34081.5</v>
      </c>
      <c r="K110" s="7">
        <v>77319</v>
      </c>
      <c r="L110" s="8">
        <v>124209.5</v>
      </c>
    </row>
    <row r="112" spans="4:21">
      <c r="D112" s="5" t="s">
        <v>80</v>
      </c>
      <c r="G112" s="5"/>
      <c r="H112" s="5"/>
      <c r="I112" s="5"/>
      <c r="J112" s="5"/>
      <c r="K112" s="5"/>
      <c r="L112" s="5"/>
      <c r="N112" s="5" t="s">
        <v>80</v>
      </c>
    </row>
    <row r="113" spans="4:21">
      <c r="D113" s="14"/>
      <c r="E113" s="3"/>
      <c r="F113" s="3">
        <v>0</v>
      </c>
      <c r="G113" s="3">
        <v>1</v>
      </c>
      <c r="H113" s="3">
        <v>2</v>
      </c>
      <c r="I113" s="3">
        <v>3</v>
      </c>
      <c r="J113" s="3">
        <v>4</v>
      </c>
      <c r="K113" s="3">
        <v>5</v>
      </c>
      <c r="L113" s="4">
        <v>6</v>
      </c>
      <c r="N113" s="14"/>
      <c r="O113" s="3">
        <v>0</v>
      </c>
      <c r="P113" s="3">
        <v>1</v>
      </c>
      <c r="Q113" s="3">
        <v>2</v>
      </c>
      <c r="R113" s="3">
        <v>3</v>
      </c>
      <c r="S113" s="3">
        <v>4</v>
      </c>
      <c r="T113" s="3">
        <v>5</v>
      </c>
      <c r="U113" s="4">
        <v>6</v>
      </c>
    </row>
    <row r="114" spans="4:21">
      <c r="D114" s="1">
        <v>0</v>
      </c>
      <c r="E114" s="5">
        <v>0</v>
      </c>
      <c r="F114" s="5">
        <v>7769.6893116777846</v>
      </c>
      <c r="G114" s="5">
        <v>992.77792078591267</v>
      </c>
      <c r="H114" s="5">
        <v>453.25544674057699</v>
      </c>
      <c r="I114" s="5">
        <v>86.974134085945352</v>
      </c>
      <c r="J114" s="5">
        <v>712.76363543603986</v>
      </c>
      <c r="K114" s="5">
        <v>373.3523804664971</v>
      </c>
      <c r="L114" s="2">
        <v>1632.0024509785517</v>
      </c>
      <c r="N114" s="1">
        <v>0</v>
      </c>
      <c r="O114" s="5">
        <v>247.48737341529164</v>
      </c>
      <c r="P114" s="5">
        <v>176.77669529663689</v>
      </c>
      <c r="Q114" s="5">
        <v>671.75144212722012</v>
      </c>
      <c r="R114" s="5">
        <v>406.58639918226481</v>
      </c>
      <c r="S114" s="5">
        <v>141.42135623730951</v>
      </c>
      <c r="T114" s="5">
        <v>70.710678118654755</v>
      </c>
      <c r="U114" s="2">
        <v>353.55339059327378</v>
      </c>
    </row>
    <row r="115" spans="4:21">
      <c r="D115" s="1">
        <v>24</v>
      </c>
      <c r="E115" s="5">
        <v>1</v>
      </c>
      <c r="F115" s="5">
        <v>1907.7740956413052</v>
      </c>
      <c r="G115" s="5">
        <v>1074.0952006223656</v>
      </c>
      <c r="H115" s="5">
        <v>1056.4175310927019</v>
      </c>
      <c r="I115" s="5">
        <v>605.28340469568468</v>
      </c>
      <c r="J115" s="5">
        <v>479.41839764447923</v>
      </c>
      <c r="K115" s="5">
        <v>851.35656454860327</v>
      </c>
      <c r="L115" s="2">
        <v>86.267027304758798</v>
      </c>
      <c r="N115" s="1">
        <v>1</v>
      </c>
      <c r="O115" s="5">
        <v>400.92954493277244</v>
      </c>
      <c r="P115" s="5">
        <v>353.55339059327378</v>
      </c>
      <c r="Q115" s="5">
        <v>494.97474683058329</v>
      </c>
      <c r="R115" s="5">
        <v>830.85046789419334</v>
      </c>
      <c r="S115" s="5">
        <v>212.13203435596427</v>
      </c>
      <c r="T115" s="5">
        <v>294.86352775479031</v>
      </c>
      <c r="U115" s="2">
        <v>159.0990257669732</v>
      </c>
    </row>
    <row r="116" spans="4:21">
      <c r="D116" s="1">
        <v>48</v>
      </c>
      <c r="E116" s="5">
        <v>2</v>
      </c>
      <c r="F116" s="5">
        <v>936.91648507217542</v>
      </c>
      <c r="G116" s="5">
        <v>1193.5962466428923</v>
      </c>
      <c r="H116" s="5">
        <v>456.79098064650969</v>
      </c>
      <c r="I116" s="5">
        <v>97.580735803743565</v>
      </c>
      <c r="J116" s="5">
        <v>1296.8338366961282</v>
      </c>
      <c r="K116" s="5">
        <v>62.932503525602726</v>
      </c>
      <c r="L116" s="2">
        <v>205.06096654409879</v>
      </c>
      <c r="N116" s="6">
        <v>2</v>
      </c>
      <c r="O116" s="7">
        <v>866.20580695352066</v>
      </c>
      <c r="P116" s="7">
        <v>565.68542494923804</v>
      </c>
      <c r="Q116" s="7">
        <v>194.45436482630058</v>
      </c>
      <c r="R116" s="7">
        <v>247.48737341529164</v>
      </c>
      <c r="S116" s="7">
        <v>100.40916292848975</v>
      </c>
      <c r="T116" s="7">
        <v>406.58639918226481</v>
      </c>
      <c r="U116" s="8">
        <v>548.00775541957432</v>
      </c>
    </row>
    <row r="117" spans="4:21">
      <c r="D117" s="1"/>
      <c r="E117" s="5"/>
      <c r="F117" s="5"/>
      <c r="G117" s="5"/>
      <c r="H117" s="5"/>
      <c r="I117" s="5"/>
      <c r="J117" s="5"/>
      <c r="K117" s="5"/>
      <c r="L117" s="2"/>
    </row>
    <row r="118" spans="4:21">
      <c r="D118" s="1">
        <v>0</v>
      </c>
      <c r="E118" s="5">
        <v>0</v>
      </c>
      <c r="F118" s="5"/>
      <c r="G118" s="5">
        <v>451.84123317820388</v>
      </c>
      <c r="H118" s="5">
        <v>439.82041789803259</v>
      </c>
      <c r="I118" s="5">
        <v>382.54476862192223</v>
      </c>
      <c r="J118" s="5">
        <v>473.76154339498686</v>
      </c>
      <c r="K118" s="5">
        <v>1039.4469683442248</v>
      </c>
      <c r="L118" s="2">
        <v>2782.4651839690646</v>
      </c>
    </row>
    <row r="119" spans="4:21">
      <c r="D119" s="1">
        <v>24</v>
      </c>
      <c r="E119" s="5">
        <v>1</v>
      </c>
      <c r="F119" s="5"/>
      <c r="G119" s="5">
        <v>743.16922702706142</v>
      </c>
      <c r="H119" s="5">
        <v>439.82041789803259</v>
      </c>
      <c r="I119" s="5">
        <v>51.618795026617967</v>
      </c>
      <c r="J119" s="5">
        <v>456.79098064650969</v>
      </c>
      <c r="K119" s="5">
        <v>2056.26651969048</v>
      </c>
      <c r="L119" s="2">
        <v>7251.3800410680451</v>
      </c>
    </row>
    <row r="120" spans="4:21">
      <c r="D120" s="6">
        <v>48</v>
      </c>
      <c r="E120" s="7">
        <v>2</v>
      </c>
      <c r="F120" s="7"/>
      <c r="G120" s="7">
        <v>485.0752518939716</v>
      </c>
      <c r="H120" s="7">
        <v>742.46212024587487</v>
      </c>
      <c r="I120" s="7">
        <v>434.16356364854016</v>
      </c>
      <c r="J120" s="7">
        <v>354.26049737446033</v>
      </c>
      <c r="K120" s="7">
        <v>2457.903171404439</v>
      </c>
      <c r="L120" s="8">
        <v>306.17723625377511</v>
      </c>
    </row>
    <row r="121" spans="4:21">
      <c r="F121" s="5"/>
      <c r="G121" s="5"/>
      <c r="H121" s="5"/>
      <c r="I121" s="5"/>
      <c r="J121" s="5"/>
      <c r="K121" s="5"/>
      <c r="L121" s="5"/>
    </row>
  </sheetData>
  <phoneticPr fontId="5" type="noConversion"/>
  <pageMargins left="0.75" right="0.75" top="1" bottom="1" header="0.5" footer="0.5"/>
  <pageSetup scale="56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3"/>
  <sheetViews>
    <sheetView workbookViewId="0">
      <selection activeCell="P42" sqref="P42"/>
    </sheetView>
  </sheetViews>
  <sheetFormatPr baseColWidth="10" defaultRowHeight="15" x14ac:dyDescent="0"/>
  <cols>
    <col min="2" max="2" width="8.1640625" customWidth="1"/>
    <col min="3" max="3" width="4.6640625" customWidth="1"/>
    <col min="4" max="6" width="7" customWidth="1"/>
    <col min="7" max="9" width="6.1640625" customWidth="1"/>
    <col min="10" max="10" width="6.6640625" customWidth="1"/>
    <col min="11" max="11" width="5.6640625" customWidth="1"/>
    <col min="12" max="12" width="6.1640625" customWidth="1"/>
    <col min="13" max="13" width="6.33203125" customWidth="1"/>
    <col min="14" max="14" width="5.5" customWidth="1"/>
    <col min="15" max="15" width="6.1640625" customWidth="1"/>
    <col min="16" max="17" width="5.83203125" customWidth="1"/>
    <col min="18" max="20" width="7.6640625" customWidth="1"/>
    <col min="21" max="21" width="9.1640625" customWidth="1"/>
    <col min="22" max="23" width="7.6640625" customWidth="1"/>
  </cols>
  <sheetData>
    <row r="1" spans="1:30">
      <c r="R1" s="15"/>
    </row>
    <row r="2" spans="1:30">
      <c r="D2" t="s">
        <v>77</v>
      </c>
      <c r="S2" s="15"/>
      <c r="T2" s="15"/>
    </row>
    <row r="3" spans="1:30">
      <c r="L3" t="s">
        <v>99</v>
      </c>
      <c r="U3" s="15"/>
    </row>
    <row r="4" spans="1:30">
      <c r="D4">
        <v>0</v>
      </c>
      <c r="E4">
        <v>1</v>
      </c>
      <c r="F4">
        <v>2</v>
      </c>
      <c r="M4" t="s">
        <v>100</v>
      </c>
      <c r="P4" t="s">
        <v>101</v>
      </c>
    </row>
    <row r="5" spans="1:30">
      <c r="D5" t="s">
        <v>41</v>
      </c>
      <c r="E5" t="s">
        <v>42</v>
      </c>
      <c r="F5" t="s">
        <v>43</v>
      </c>
      <c r="G5" t="s">
        <v>87</v>
      </c>
      <c r="H5" t="s">
        <v>88</v>
      </c>
      <c r="I5" t="s">
        <v>89</v>
      </c>
      <c r="J5" t="s">
        <v>90</v>
      </c>
      <c r="K5" t="s">
        <v>91</v>
      </c>
      <c r="L5" t="s">
        <v>86</v>
      </c>
      <c r="M5" t="s">
        <v>93</v>
      </c>
      <c r="N5" t="s">
        <v>95</v>
      </c>
      <c r="O5" t="s">
        <v>94</v>
      </c>
      <c r="P5" t="s">
        <v>92</v>
      </c>
    </row>
    <row r="6" spans="1:30">
      <c r="A6">
        <v>1</v>
      </c>
      <c r="B6" t="s">
        <v>85</v>
      </c>
      <c r="C6">
        <v>0</v>
      </c>
      <c r="D6">
        <v>13390</v>
      </c>
      <c r="E6">
        <v>832</v>
      </c>
      <c r="F6">
        <v>1033</v>
      </c>
      <c r="G6">
        <v>9.5022634386852189</v>
      </c>
      <c r="H6">
        <v>6.7238324408212087</v>
      </c>
      <c r="I6">
        <v>6.9402224691196386</v>
      </c>
      <c r="R6" t="s">
        <v>100</v>
      </c>
      <c r="U6" t="s">
        <v>101</v>
      </c>
      <c r="X6" t="s">
        <v>104</v>
      </c>
      <c r="AA6" s="5"/>
      <c r="AB6" s="5"/>
      <c r="AC6" s="5"/>
      <c r="AD6" s="5"/>
    </row>
    <row r="7" spans="1:30">
      <c r="A7">
        <v>1</v>
      </c>
      <c r="B7" t="s">
        <v>85</v>
      </c>
      <c r="C7">
        <v>0</v>
      </c>
      <c r="D7">
        <v>2402</v>
      </c>
      <c r="E7">
        <v>3530</v>
      </c>
      <c r="F7">
        <v>2358</v>
      </c>
      <c r="G7">
        <v>7.7840570026399289</v>
      </c>
      <c r="H7">
        <v>8.1690531499273433</v>
      </c>
      <c r="I7">
        <v>7.7655690810973166</v>
      </c>
      <c r="R7" t="s">
        <v>102</v>
      </c>
      <c r="S7" t="s">
        <v>103</v>
      </c>
      <c r="U7" s="18" t="s">
        <v>102</v>
      </c>
      <c r="V7" s="18" t="s">
        <v>103</v>
      </c>
      <c r="X7" s="18" t="s">
        <v>102</v>
      </c>
      <c r="Y7" s="18" t="s">
        <v>103</v>
      </c>
      <c r="AA7" s="5"/>
      <c r="AB7" s="5"/>
      <c r="AC7" s="5"/>
      <c r="AD7" s="5"/>
    </row>
    <row r="8" spans="1:30">
      <c r="A8">
        <v>2</v>
      </c>
      <c r="B8" t="s">
        <v>85</v>
      </c>
      <c r="C8">
        <v>1</v>
      </c>
      <c r="D8">
        <v>3872</v>
      </c>
      <c r="E8">
        <v>2649</v>
      </c>
      <c r="F8">
        <v>3893</v>
      </c>
      <c r="G8">
        <v>8.2615264483964683</v>
      </c>
      <c r="H8">
        <v>7.8819374892720697</v>
      </c>
      <c r="I8">
        <v>8.2669353476104561</v>
      </c>
      <c r="J8">
        <v>-0.37958895912439861</v>
      </c>
      <c r="K8">
        <v>0.44236197141721068</v>
      </c>
      <c r="L8" s="16">
        <v>2640.0267119382656</v>
      </c>
      <c r="M8">
        <v>1.3946795460365231E-4</v>
      </c>
      <c r="N8">
        <v>0.1394679546036523</v>
      </c>
      <c r="O8" s="16">
        <v>139.46795460365232</v>
      </c>
      <c r="P8">
        <v>0.36819912561303553</v>
      </c>
      <c r="R8" s="16">
        <v>-39.660552518319463</v>
      </c>
      <c r="S8">
        <v>253.32596417953806</v>
      </c>
      <c r="U8" s="17">
        <v>-0.31855956595425661</v>
      </c>
      <c r="V8">
        <v>0.97122345569206581</v>
      </c>
      <c r="X8" s="17">
        <v>-8.5091137123030958E-2</v>
      </c>
      <c r="Y8">
        <v>0.74593133961345803</v>
      </c>
      <c r="AA8" s="5"/>
      <c r="AB8" s="5"/>
      <c r="AC8" s="5"/>
      <c r="AD8" s="5"/>
    </row>
    <row r="9" spans="1:30">
      <c r="A9">
        <v>2</v>
      </c>
      <c r="B9" t="s">
        <v>85</v>
      </c>
      <c r="C9">
        <v>1</v>
      </c>
      <c r="D9">
        <v>2468</v>
      </c>
      <c r="E9">
        <v>4168</v>
      </c>
      <c r="F9">
        <v>2205</v>
      </c>
      <c r="G9">
        <v>7.8111633850252788</v>
      </c>
      <c r="H9">
        <v>8.3351915834332022</v>
      </c>
      <c r="I9">
        <v>7.6984827878809465</v>
      </c>
      <c r="J9">
        <v>0.52402819840792336</v>
      </c>
      <c r="K9">
        <v>-0.61254424566327259</v>
      </c>
      <c r="L9" s="16">
        <v>4594.9201444276132</v>
      </c>
      <c r="M9">
        <v>-2.1878905964029124E-4</v>
      </c>
      <c r="N9">
        <v>-0.21878905964029124</v>
      </c>
      <c r="O9" s="16">
        <v>-218.78905964029124</v>
      </c>
      <c r="P9">
        <v>-1.0053182575215487</v>
      </c>
      <c r="U9" s="17"/>
      <c r="X9" s="17"/>
      <c r="AA9" s="5"/>
      <c r="AB9" s="5"/>
      <c r="AC9" s="5"/>
      <c r="AD9" s="5"/>
    </row>
    <row r="10" spans="1:30">
      <c r="A10">
        <v>3</v>
      </c>
      <c r="B10" t="s">
        <v>85</v>
      </c>
      <c r="C10">
        <v>2</v>
      </c>
      <c r="D10">
        <v>4513</v>
      </c>
      <c r="E10">
        <v>2584</v>
      </c>
      <c r="F10">
        <v>1720</v>
      </c>
      <c r="G10">
        <v>8.4147173998270013</v>
      </c>
      <c r="H10">
        <v>7.8570938649024926</v>
      </c>
      <c r="I10">
        <v>7.4500795698074986</v>
      </c>
      <c r="J10">
        <v>-0.55762353492450867</v>
      </c>
      <c r="K10">
        <v>0.7812970480181658</v>
      </c>
      <c r="L10" s="16">
        <v>2487.0886996954928</v>
      </c>
      <c r="M10">
        <v>2.8028781528719143E-4</v>
      </c>
      <c r="N10">
        <v>0.28028781528719143</v>
      </c>
      <c r="O10" s="16">
        <v>280.28781528719145</v>
      </c>
      <c r="P10">
        <v>0.69710065806311139</v>
      </c>
      <c r="R10" s="16">
        <v>354.90968459279344</v>
      </c>
      <c r="S10">
        <v>105.53125962161484</v>
      </c>
      <c r="U10" s="17">
        <v>0.62595656246516351</v>
      </c>
      <c r="V10">
        <v>0.10061294487738529</v>
      </c>
      <c r="X10" s="17">
        <v>1.166239020557283</v>
      </c>
      <c r="Y10">
        <v>0.54439015829147086</v>
      </c>
      <c r="AA10" s="5"/>
      <c r="AB10" s="5"/>
      <c r="AC10" s="5"/>
      <c r="AD10" s="5"/>
    </row>
    <row r="11" spans="1:30">
      <c r="A11">
        <v>3</v>
      </c>
      <c r="B11" t="s">
        <v>85</v>
      </c>
      <c r="C11">
        <v>2</v>
      </c>
      <c r="D11">
        <v>3872</v>
      </c>
      <c r="E11">
        <v>1090</v>
      </c>
      <c r="F11">
        <v>2366</v>
      </c>
      <c r="G11">
        <v>8.2615264483964683</v>
      </c>
      <c r="H11">
        <v>6.9939329752231894</v>
      </c>
      <c r="I11">
        <v>7.7689560445383323</v>
      </c>
      <c r="J11">
        <v>-1.267593473173279</v>
      </c>
      <c r="K11">
        <v>1.5511809930964002</v>
      </c>
      <c r="L11" s="16">
        <v>1291.668707064196</v>
      </c>
      <c r="M11">
        <v>4.2953155389839544E-4</v>
      </c>
      <c r="N11">
        <v>0.42953155389839542</v>
      </c>
      <c r="O11" s="16">
        <v>429.53155389839543</v>
      </c>
      <c r="P11">
        <v>0.55481246686721553</v>
      </c>
      <c r="U11" s="17"/>
      <c r="X11" s="17"/>
      <c r="AA11" s="5"/>
      <c r="AB11" s="5"/>
      <c r="AC11" s="5"/>
      <c r="AD11" s="5"/>
    </row>
    <row r="12" spans="1:30">
      <c r="A12">
        <v>4</v>
      </c>
      <c r="B12" t="s">
        <v>85</v>
      </c>
      <c r="C12">
        <v>3</v>
      </c>
      <c r="D12">
        <v>7793</v>
      </c>
      <c r="E12">
        <v>1074</v>
      </c>
      <c r="F12">
        <v>1971</v>
      </c>
      <c r="G12">
        <v>8.9609811738435603</v>
      </c>
      <c r="H12">
        <v>6.9791452750688103</v>
      </c>
      <c r="I12">
        <v>7.5862963071527201</v>
      </c>
      <c r="J12">
        <v>-1.98183589877475</v>
      </c>
      <c r="K12">
        <v>2.443423351507362</v>
      </c>
      <c r="L12" s="16">
        <v>1739.9453285485752</v>
      </c>
      <c r="M12">
        <v>8.2537727406046786E-4</v>
      </c>
      <c r="N12">
        <v>0.8253772740604679</v>
      </c>
      <c r="O12" s="16">
        <v>825.37727406046781</v>
      </c>
      <c r="P12">
        <v>1.4361113322916681</v>
      </c>
      <c r="R12" s="16">
        <v>644.12436686874094</v>
      </c>
      <c r="S12">
        <v>256.33031957009183</v>
      </c>
      <c r="U12" s="17">
        <v>1.2566998571899832</v>
      </c>
      <c r="V12">
        <v>0.25372614133416543</v>
      </c>
      <c r="X12" s="17">
        <v>2.1093151902268801</v>
      </c>
      <c r="Y12">
        <v>0.47250029298239438</v>
      </c>
      <c r="AA12" s="5"/>
      <c r="AB12" s="5"/>
      <c r="AC12" s="5"/>
      <c r="AD12" s="5"/>
    </row>
    <row r="13" spans="1:30">
      <c r="A13">
        <v>4</v>
      </c>
      <c r="B13" t="s">
        <v>85</v>
      </c>
      <c r="C13">
        <v>3</v>
      </c>
      <c r="D13">
        <v>7670</v>
      </c>
      <c r="E13">
        <v>1930</v>
      </c>
      <c r="F13">
        <v>1833</v>
      </c>
      <c r="G13">
        <v>8.9450718943613019</v>
      </c>
      <c r="H13">
        <v>7.5652752818989315</v>
      </c>
      <c r="I13">
        <v>7.5137092478397047</v>
      </c>
      <c r="J13">
        <v>-1.3797966124623704</v>
      </c>
      <c r="K13">
        <v>1.7752070289463981</v>
      </c>
      <c r="L13" s="16">
        <v>2327.4029097408966</v>
      </c>
      <c r="M13">
        <v>4.6287145967701396E-4</v>
      </c>
      <c r="N13">
        <v>0.46287145967701399</v>
      </c>
      <c r="O13" s="16">
        <v>462.87145967701395</v>
      </c>
      <c r="P13">
        <v>1.0772883820882984</v>
      </c>
      <c r="U13" s="17"/>
      <c r="X13" s="17"/>
      <c r="AA13" s="5"/>
      <c r="AB13" s="5"/>
      <c r="AC13" s="5"/>
      <c r="AD13" s="5"/>
    </row>
    <row r="14" spans="1:30">
      <c r="A14">
        <v>5</v>
      </c>
      <c r="B14" t="s">
        <v>85</v>
      </c>
      <c r="C14">
        <v>4</v>
      </c>
      <c r="D14">
        <v>13908</v>
      </c>
      <c r="E14">
        <v>2496</v>
      </c>
      <c r="F14">
        <v>2795</v>
      </c>
      <c r="G14">
        <v>9.5402194931277524</v>
      </c>
      <c r="H14">
        <v>7.8224447294893187</v>
      </c>
      <c r="I14">
        <v>7.9355873855891996</v>
      </c>
      <c r="J14">
        <v>-1.7177747636384337</v>
      </c>
      <c r="K14">
        <v>2.1768815866305866</v>
      </c>
      <c r="L14" s="16">
        <v>3498.3746639804885</v>
      </c>
      <c r="M14">
        <v>7.385629102698776E-4</v>
      </c>
      <c r="N14">
        <v>0.73856291026987764</v>
      </c>
      <c r="O14" s="16">
        <v>738.56291026987765</v>
      </c>
      <c r="P14">
        <v>2.5837697730438349</v>
      </c>
      <c r="R14" s="16">
        <v>695.52129480729297</v>
      </c>
      <c r="S14">
        <v>60.870036333634765</v>
      </c>
      <c r="U14" s="17">
        <v>2.5259067283000327</v>
      </c>
      <c r="V14">
        <v>8.1830702636886327E-2</v>
      </c>
      <c r="X14" s="17">
        <v>2.0285057690839916</v>
      </c>
      <c r="Y14">
        <v>0.20983509350259053</v>
      </c>
      <c r="AA14" s="5"/>
      <c r="AB14" s="5"/>
      <c r="AC14" s="5"/>
      <c r="AD14" s="5"/>
    </row>
    <row r="15" spans="1:30">
      <c r="A15">
        <v>5</v>
      </c>
      <c r="B15" t="s">
        <v>85</v>
      </c>
      <c r="C15">
        <v>4</v>
      </c>
      <c r="D15">
        <v>12900</v>
      </c>
      <c r="E15">
        <v>3174</v>
      </c>
      <c r="F15">
        <v>961</v>
      </c>
      <c r="G15">
        <v>9.4649825903497629</v>
      </c>
      <c r="H15">
        <v>8.0627479010863539</v>
      </c>
      <c r="I15">
        <v>6.8679744089702925</v>
      </c>
      <c r="J15">
        <v>-1.402234689263409</v>
      </c>
      <c r="K15">
        <v>1.8801299515373966</v>
      </c>
      <c r="L15" s="16">
        <v>3782.5602262968723</v>
      </c>
      <c r="M15">
        <v>6.5247967934470828E-4</v>
      </c>
      <c r="N15">
        <v>0.6524796793447083</v>
      </c>
      <c r="O15" s="16">
        <v>652.4796793447083</v>
      </c>
      <c r="P15">
        <v>2.4680436835562305</v>
      </c>
      <c r="U15" s="17"/>
      <c r="X15" s="17"/>
      <c r="AA15" s="5"/>
      <c r="AB15" s="5"/>
      <c r="AC15" s="5"/>
      <c r="AD15" s="5"/>
    </row>
    <row r="16" spans="1:30">
      <c r="A16">
        <v>6</v>
      </c>
      <c r="B16" t="s">
        <v>85</v>
      </c>
      <c r="C16">
        <v>5</v>
      </c>
      <c r="D16">
        <v>26225</v>
      </c>
      <c r="E16">
        <v>3990</v>
      </c>
      <c r="F16">
        <v>2358</v>
      </c>
      <c r="G16">
        <v>10.174468433264497</v>
      </c>
      <c r="H16">
        <v>8.2915465098839096</v>
      </c>
      <c r="I16">
        <v>7.7655690810973166</v>
      </c>
      <c r="J16">
        <v>-1.8829219233805876</v>
      </c>
      <c r="K16">
        <v>2.4162603592835055</v>
      </c>
      <c r="L16" s="16">
        <v>6017.1613454015041</v>
      </c>
      <c r="M16">
        <v>9.0865343528547264E-4</v>
      </c>
      <c r="N16">
        <v>0.9086534352854726</v>
      </c>
      <c r="O16" s="16">
        <v>908.6534352854726</v>
      </c>
      <c r="P16">
        <v>5.4675143271660334</v>
      </c>
      <c r="R16" s="16">
        <v>937.29276599969421</v>
      </c>
      <c r="S16">
        <v>40.502129913340625</v>
      </c>
      <c r="U16" s="17">
        <v>5.2147148590649497</v>
      </c>
      <c r="V16">
        <v>0.35751243634925717</v>
      </c>
      <c r="X16" s="17">
        <v>2.5810456903596846</v>
      </c>
      <c r="Y16">
        <v>0.23304165008807312</v>
      </c>
      <c r="AA16" s="5"/>
      <c r="AB16" s="5"/>
      <c r="AC16" s="5"/>
      <c r="AD16" s="5"/>
    </row>
    <row r="17" spans="1:30">
      <c r="A17">
        <v>6</v>
      </c>
      <c r="B17" t="s">
        <v>85</v>
      </c>
      <c r="C17">
        <v>5</v>
      </c>
      <c r="D17">
        <v>25697</v>
      </c>
      <c r="E17">
        <v>2786</v>
      </c>
      <c r="F17">
        <v>2447</v>
      </c>
      <c r="G17">
        <v>10.154129532552147</v>
      </c>
      <c r="H17">
        <v>7.9323621543397511</v>
      </c>
      <c r="I17">
        <v>7.8026180634426714</v>
      </c>
      <c r="J17">
        <v>-2.2217673782123963</v>
      </c>
      <c r="K17">
        <v>2.7458310214358637</v>
      </c>
      <c r="L17" s="16">
        <v>5136.9194665382956</v>
      </c>
      <c r="M17">
        <v>9.6593209671391592E-4</v>
      </c>
      <c r="N17">
        <v>0.96593209671391589</v>
      </c>
      <c r="O17" s="16">
        <v>965.93209671391594</v>
      </c>
      <c r="P17">
        <v>4.961915390963866</v>
      </c>
      <c r="U17" s="17"/>
      <c r="X17" s="17"/>
      <c r="AA17" s="5"/>
      <c r="AB17" s="5"/>
      <c r="AC17" s="5"/>
      <c r="AD17" s="5"/>
    </row>
    <row r="18" spans="1:30">
      <c r="A18">
        <v>7</v>
      </c>
      <c r="B18" t="s">
        <v>85</v>
      </c>
      <c r="C18">
        <v>6</v>
      </c>
      <c r="D18">
        <v>71409</v>
      </c>
      <c r="E18">
        <v>3342</v>
      </c>
      <c r="F18">
        <v>2374</v>
      </c>
      <c r="G18">
        <v>11.176179190804158</v>
      </c>
      <c r="H18">
        <v>8.1143247091553388</v>
      </c>
      <c r="I18">
        <v>7.7723315751696136</v>
      </c>
      <c r="J18">
        <v>-3.0618544816488189</v>
      </c>
      <c r="K18">
        <v>3.3053714956662361</v>
      </c>
      <c r="L18" s="16">
        <v>11195.832697479624</v>
      </c>
      <c r="M18">
        <v>9.850144108209751E-4</v>
      </c>
      <c r="N18">
        <v>0.98501441082097507</v>
      </c>
      <c r="O18" s="16">
        <v>985.01441082097506</v>
      </c>
      <c r="P18">
        <v>11.0280565481581</v>
      </c>
      <c r="R18" s="16">
        <v>1070.9939084313764</v>
      </c>
      <c r="S18">
        <v>121.59337160665483</v>
      </c>
      <c r="U18" s="17">
        <v>11.621967423902912</v>
      </c>
      <c r="V18">
        <v>0.83991681531919515</v>
      </c>
      <c r="X18" s="17">
        <v>3.3871410743180679</v>
      </c>
      <c r="Y18">
        <v>0.11563964711895398</v>
      </c>
      <c r="AA18" s="5"/>
      <c r="AB18" s="5"/>
      <c r="AC18" s="5"/>
      <c r="AD18" s="5"/>
    </row>
    <row r="19" spans="1:30">
      <c r="A19">
        <v>7</v>
      </c>
      <c r="B19" t="s">
        <v>85</v>
      </c>
      <c r="C19">
        <v>6</v>
      </c>
      <c r="D19">
        <v>69101</v>
      </c>
      <c r="E19">
        <v>3220</v>
      </c>
      <c r="F19">
        <v>2084</v>
      </c>
      <c r="G19">
        <v>11.143324481431074</v>
      </c>
      <c r="H19">
        <v>8.0771366385384535</v>
      </c>
      <c r="I19">
        <v>7.6420444028732577</v>
      </c>
      <c r="J19">
        <v>-3.0661878428926208</v>
      </c>
      <c r="K19">
        <v>3.4689106529698996</v>
      </c>
      <c r="L19" s="16">
        <v>10558.478039214855</v>
      </c>
      <c r="M19">
        <v>1.1569734060417778E-3</v>
      </c>
      <c r="N19">
        <v>1.1569734060417778</v>
      </c>
      <c r="O19" s="16">
        <v>1156.9734060417779</v>
      </c>
      <c r="P19">
        <v>12.215878299647724</v>
      </c>
      <c r="AA19" s="5"/>
      <c r="AB19" s="5"/>
      <c r="AC19" s="5"/>
      <c r="AD19" s="5"/>
    </row>
    <row r="20" spans="1:30">
      <c r="A20">
        <v>8</v>
      </c>
      <c r="B20" t="s">
        <v>21</v>
      </c>
      <c r="C20">
        <v>1</v>
      </c>
      <c r="D20">
        <v>3118</v>
      </c>
      <c r="E20">
        <v>3320</v>
      </c>
      <c r="F20">
        <v>5258</v>
      </c>
      <c r="G20">
        <v>8.044947049617722</v>
      </c>
      <c r="H20">
        <v>8.1077200619105341</v>
      </c>
      <c r="I20">
        <v>8.5675060052898271</v>
      </c>
      <c r="J20">
        <v>6.2773012292812069E-2</v>
      </c>
      <c r="AA20" s="5"/>
      <c r="AB20" s="5"/>
      <c r="AC20" s="5"/>
      <c r="AD20" s="5"/>
    </row>
    <row r="21" spans="1:30">
      <c r="A21">
        <v>8</v>
      </c>
      <c r="B21" t="s">
        <v>21</v>
      </c>
      <c r="C21">
        <v>1</v>
      </c>
      <c r="D21">
        <v>2479</v>
      </c>
      <c r="E21">
        <v>2269</v>
      </c>
      <c r="F21">
        <v>4572</v>
      </c>
      <c r="G21">
        <v>7.8156105320351905</v>
      </c>
      <c r="H21">
        <v>7.7270944847798413</v>
      </c>
      <c r="I21">
        <v>8.427706024914702</v>
      </c>
      <c r="J21">
        <v>-8.8516047255349228E-2</v>
      </c>
      <c r="AA21" s="5"/>
      <c r="AB21" s="5"/>
      <c r="AC21" s="5"/>
      <c r="AD21" s="5"/>
    </row>
    <row r="22" spans="1:30">
      <c r="A22">
        <v>9</v>
      </c>
      <c r="B22" t="s">
        <v>21</v>
      </c>
      <c r="C22">
        <v>2</v>
      </c>
      <c r="D22">
        <v>2641</v>
      </c>
      <c r="E22">
        <v>3303</v>
      </c>
      <c r="F22">
        <v>7342</v>
      </c>
      <c r="G22">
        <v>7.8789129122971326</v>
      </c>
      <c r="H22">
        <v>8.1025864253907898</v>
      </c>
      <c r="I22">
        <v>8.9013665640567794</v>
      </c>
      <c r="J22">
        <v>0.22367351309365713</v>
      </c>
    </row>
    <row r="23" spans="1:30">
      <c r="A23">
        <v>9</v>
      </c>
      <c r="B23" t="s">
        <v>21</v>
      </c>
      <c r="C23">
        <v>2</v>
      </c>
      <c r="D23">
        <v>2019</v>
      </c>
      <c r="E23">
        <v>2681</v>
      </c>
      <c r="F23">
        <v>6292</v>
      </c>
      <c r="G23">
        <v>7.6103576183128379</v>
      </c>
      <c r="H23">
        <v>7.8939451382359591</v>
      </c>
      <c r="I23">
        <v>8.7470342641781684</v>
      </c>
      <c r="J23">
        <v>0.28358751992312126</v>
      </c>
    </row>
    <row r="24" spans="1:30">
      <c r="A24">
        <v>10</v>
      </c>
      <c r="B24" t="s">
        <v>21</v>
      </c>
      <c r="C24">
        <v>3</v>
      </c>
      <c r="D24">
        <v>7189</v>
      </c>
      <c r="E24">
        <v>11406</v>
      </c>
      <c r="F24">
        <v>21245</v>
      </c>
      <c r="G24">
        <v>8.8803073589838721</v>
      </c>
      <c r="H24">
        <v>9.3418948117164842</v>
      </c>
      <c r="I24">
        <v>9.9638768525489123</v>
      </c>
      <c r="J24">
        <v>0.46158745273261204</v>
      </c>
    </row>
    <row r="25" spans="1:30">
      <c r="A25">
        <v>10</v>
      </c>
      <c r="B25" t="s">
        <v>21</v>
      </c>
      <c r="C25">
        <v>3</v>
      </c>
      <c r="D25">
        <v>7730</v>
      </c>
      <c r="E25">
        <v>11479</v>
      </c>
      <c r="F25">
        <v>21859</v>
      </c>
      <c r="G25">
        <v>8.9528641415814683</v>
      </c>
      <c r="H25">
        <v>9.348274558065496</v>
      </c>
      <c r="I25">
        <v>9.9923680150300029</v>
      </c>
      <c r="J25">
        <v>0.39541041648402775</v>
      </c>
    </row>
    <row r="26" spans="1:30">
      <c r="A26">
        <v>11</v>
      </c>
      <c r="B26" t="s">
        <v>21</v>
      </c>
      <c r="C26">
        <v>4</v>
      </c>
      <c r="D26">
        <v>14475</v>
      </c>
      <c r="E26">
        <v>22909</v>
      </c>
      <c r="F26">
        <v>33831</v>
      </c>
      <c r="G26">
        <v>9.5801783024411957</v>
      </c>
      <c r="H26">
        <v>10.039285125433349</v>
      </c>
      <c r="I26">
        <v>10.429132820900398</v>
      </c>
      <c r="J26">
        <v>0.45910682299215289</v>
      </c>
    </row>
    <row r="27" spans="1:30">
      <c r="A27">
        <v>11</v>
      </c>
      <c r="B27" t="s">
        <v>21</v>
      </c>
      <c r="C27">
        <v>4</v>
      </c>
      <c r="D27">
        <v>13805</v>
      </c>
      <c r="E27">
        <v>22263</v>
      </c>
      <c r="F27">
        <v>34332</v>
      </c>
      <c r="G27">
        <v>9.5327861243642555</v>
      </c>
      <c r="H27">
        <v>10.010681386638243</v>
      </c>
      <c r="I27">
        <v>10.443833142838111</v>
      </c>
      <c r="J27">
        <v>0.4778952622739876</v>
      </c>
    </row>
    <row r="28" spans="1:30">
      <c r="A28">
        <v>12</v>
      </c>
      <c r="B28" t="s">
        <v>21</v>
      </c>
      <c r="C28">
        <v>5</v>
      </c>
      <c r="D28">
        <v>27029</v>
      </c>
      <c r="E28">
        <v>46074</v>
      </c>
      <c r="F28">
        <v>79057</v>
      </c>
      <c r="G28">
        <v>10.20466564265568</v>
      </c>
      <c r="H28">
        <v>10.738004078558598</v>
      </c>
      <c r="I28">
        <v>11.277924390266813</v>
      </c>
      <c r="J28">
        <v>0.53333843590291785</v>
      </c>
    </row>
    <row r="29" spans="1:30">
      <c r="A29">
        <v>12</v>
      </c>
      <c r="B29" t="s">
        <v>21</v>
      </c>
      <c r="C29">
        <v>5</v>
      </c>
      <c r="D29">
        <v>25559</v>
      </c>
      <c r="E29">
        <v>43166</v>
      </c>
      <c r="F29">
        <v>75581</v>
      </c>
      <c r="G29">
        <v>10.148744784095449</v>
      </c>
      <c r="H29">
        <v>10.672808427318916</v>
      </c>
      <c r="I29">
        <v>11.232960207829446</v>
      </c>
      <c r="J29">
        <v>0.52406364322346732</v>
      </c>
    </row>
    <row r="30" spans="1:30">
      <c r="A30">
        <v>13</v>
      </c>
      <c r="B30" t="s">
        <v>21</v>
      </c>
      <c r="C30">
        <v>6</v>
      </c>
      <c r="D30">
        <v>73315</v>
      </c>
      <c r="E30">
        <v>93530</v>
      </c>
      <c r="F30">
        <v>124426</v>
      </c>
      <c r="G30">
        <v>11.202520505411179</v>
      </c>
      <c r="H30">
        <v>11.446037519428597</v>
      </c>
      <c r="I30">
        <v>11.731466440664521</v>
      </c>
      <c r="J30">
        <v>0.24351701401741721</v>
      </c>
    </row>
    <row r="31" spans="1:30">
      <c r="A31">
        <v>13</v>
      </c>
      <c r="B31" t="s">
        <v>21</v>
      </c>
      <c r="C31">
        <v>6</v>
      </c>
      <c r="D31">
        <v>69380</v>
      </c>
      <c r="E31">
        <v>103785</v>
      </c>
      <c r="F31">
        <v>123993</v>
      </c>
      <c r="G31">
        <v>11.147353920523742</v>
      </c>
      <c r="H31">
        <v>11.55007673060102</v>
      </c>
      <c r="I31">
        <v>11.727980391380818</v>
      </c>
      <c r="J31">
        <v>0.40272281007727884</v>
      </c>
    </row>
    <row r="36" spans="1:13">
      <c r="D36" t="s">
        <v>78</v>
      </c>
    </row>
    <row r="39" spans="1:13">
      <c r="D39" t="s">
        <v>41</v>
      </c>
      <c r="E39" t="s">
        <v>42</v>
      </c>
      <c r="F39" t="s">
        <v>43</v>
      </c>
      <c r="G39" t="s">
        <v>87</v>
      </c>
      <c r="H39" t="s">
        <v>88</v>
      </c>
      <c r="I39" t="s">
        <v>89</v>
      </c>
      <c r="J39" t="s">
        <v>90</v>
      </c>
      <c r="K39" t="s">
        <v>96</v>
      </c>
      <c r="L39" t="s">
        <v>102</v>
      </c>
      <c r="M39" t="s">
        <v>103</v>
      </c>
    </row>
    <row r="40" spans="1:13">
      <c r="A40">
        <v>1</v>
      </c>
      <c r="B40" t="s">
        <v>85</v>
      </c>
      <c r="C40">
        <v>0</v>
      </c>
      <c r="D40">
        <v>2800</v>
      </c>
      <c r="E40">
        <v>3100</v>
      </c>
      <c r="F40">
        <v>3875</v>
      </c>
      <c r="G40">
        <v>7.9373746961632952</v>
      </c>
      <c r="H40">
        <v>8.0391573904732372</v>
      </c>
      <c r="I40">
        <v>8.2623009417874478</v>
      </c>
      <c r="J40">
        <v>0.10178269430994202</v>
      </c>
      <c r="K40">
        <v>0.16246312281207631</v>
      </c>
      <c r="L40">
        <v>3.8020858196185614E-2</v>
      </c>
      <c r="M40">
        <v>0.17598793835221416</v>
      </c>
    </row>
    <row r="41" spans="1:13">
      <c r="A41">
        <v>1</v>
      </c>
      <c r="B41" t="s">
        <v>85</v>
      </c>
      <c r="C41">
        <v>0</v>
      </c>
      <c r="D41">
        <v>3150</v>
      </c>
      <c r="E41">
        <v>2533</v>
      </c>
      <c r="F41">
        <v>2650</v>
      </c>
      <c r="G41">
        <v>8.0551577318196781</v>
      </c>
      <c r="H41">
        <v>7.8371596500016754</v>
      </c>
      <c r="I41">
        <v>7.8823149189802679</v>
      </c>
      <c r="J41">
        <v>-0.21799808181800273</v>
      </c>
      <c r="K41">
        <v>-8.6421406419705082E-2</v>
      </c>
    </row>
    <row r="42" spans="1:13">
      <c r="A42">
        <v>2</v>
      </c>
      <c r="B42" t="s">
        <v>85</v>
      </c>
      <c r="C42">
        <v>1</v>
      </c>
      <c r="D42">
        <v>3000</v>
      </c>
      <c r="E42">
        <v>3350</v>
      </c>
      <c r="F42">
        <v>3300</v>
      </c>
      <c r="G42">
        <v>8.0063675676502459</v>
      </c>
      <c r="H42">
        <v>8.1167156248191112</v>
      </c>
      <c r="I42">
        <v>8.1016777474545716</v>
      </c>
      <c r="J42">
        <v>0.11034805716886531</v>
      </c>
      <c r="K42">
        <v>4.7655089902162828E-2</v>
      </c>
      <c r="L42">
        <v>2.2204460492503131E-16</v>
      </c>
      <c r="M42">
        <v>6.7394474455747491E-2</v>
      </c>
    </row>
    <row r="43" spans="1:13">
      <c r="A43">
        <v>2</v>
      </c>
      <c r="B43" t="s">
        <v>85</v>
      </c>
      <c r="C43">
        <v>1</v>
      </c>
      <c r="D43">
        <v>2750</v>
      </c>
      <c r="E43">
        <v>2850</v>
      </c>
      <c r="F43">
        <v>2500</v>
      </c>
      <c r="G43">
        <v>7.9193561906606167</v>
      </c>
      <c r="H43">
        <v>7.9550742732626958</v>
      </c>
      <c r="I43">
        <v>7.8240460108562919</v>
      </c>
      <c r="J43">
        <v>3.5718082602079093E-2</v>
      </c>
      <c r="K43">
        <v>-4.7655089902162384E-2</v>
      </c>
    </row>
    <row r="44" spans="1:13">
      <c r="A44">
        <v>3</v>
      </c>
      <c r="B44" t="s">
        <v>85</v>
      </c>
      <c r="C44">
        <v>2</v>
      </c>
      <c r="D44">
        <v>2775</v>
      </c>
      <c r="E44">
        <v>2800</v>
      </c>
      <c r="F44">
        <v>3075</v>
      </c>
      <c r="G44">
        <v>7.9284060261805349</v>
      </c>
      <c r="H44">
        <v>7.9373746961632952</v>
      </c>
      <c r="I44">
        <v>8.031060180240619</v>
      </c>
      <c r="J44">
        <v>8.9686699827602467E-3</v>
      </c>
      <c r="K44">
        <v>5.1327077030042023E-2</v>
      </c>
      <c r="L44">
        <v>-4.5698320147570026E-2</v>
      </c>
      <c r="M44">
        <v>0.13721463258321517</v>
      </c>
    </row>
    <row r="45" spans="1:13">
      <c r="A45">
        <v>3</v>
      </c>
      <c r="B45" t="s">
        <v>85</v>
      </c>
      <c r="C45">
        <v>2</v>
      </c>
      <c r="D45">
        <v>3725</v>
      </c>
      <c r="E45">
        <v>3500</v>
      </c>
      <c r="F45">
        <v>2800</v>
      </c>
      <c r="G45">
        <v>8.2228221308136593</v>
      </c>
      <c r="H45">
        <v>8.1605182474775049</v>
      </c>
      <c r="I45">
        <v>7.9373746961632952</v>
      </c>
      <c r="J45">
        <v>-6.2303883336154442E-2</v>
      </c>
      <c r="K45">
        <v>-0.14272371732518208</v>
      </c>
    </row>
    <row r="46" spans="1:13">
      <c r="A46">
        <v>4</v>
      </c>
      <c r="B46" t="s">
        <v>85</v>
      </c>
      <c r="C46">
        <v>3</v>
      </c>
      <c r="D46">
        <v>3100</v>
      </c>
      <c r="E46">
        <v>2825</v>
      </c>
      <c r="F46">
        <v>2850</v>
      </c>
      <c r="G46">
        <v>8.0391573904732372</v>
      </c>
      <c r="H46">
        <v>7.9462636435805409</v>
      </c>
      <c r="I46">
        <v>7.9550742732626958</v>
      </c>
      <c r="J46">
        <v>-9.289374689269625E-2</v>
      </c>
      <c r="K46">
        <v>-4.2041558605270701E-2</v>
      </c>
      <c r="L46">
        <v>-0.11733637950029663</v>
      </c>
      <c r="M46">
        <v>0.10648295688619877</v>
      </c>
    </row>
    <row r="47" spans="1:13">
      <c r="A47">
        <v>4</v>
      </c>
      <c r="B47" t="s">
        <v>85</v>
      </c>
      <c r="C47">
        <v>3</v>
      </c>
      <c r="D47">
        <v>3675</v>
      </c>
      <c r="E47">
        <v>4000</v>
      </c>
      <c r="F47">
        <v>2500</v>
      </c>
      <c r="G47">
        <v>8.209308411646937</v>
      </c>
      <c r="H47">
        <v>8.2940496401020276</v>
      </c>
      <c r="I47">
        <v>7.8240460108562919</v>
      </c>
      <c r="J47">
        <v>8.4741228455090578E-2</v>
      </c>
      <c r="K47">
        <v>-0.19263120039532255</v>
      </c>
    </row>
    <row r="48" spans="1:13">
      <c r="A48">
        <v>5</v>
      </c>
      <c r="B48" t="s">
        <v>85</v>
      </c>
      <c r="C48">
        <v>4</v>
      </c>
      <c r="D48">
        <v>3100</v>
      </c>
      <c r="E48">
        <v>2800</v>
      </c>
      <c r="F48">
        <v>2675</v>
      </c>
      <c r="G48">
        <v>8.0391573904732372</v>
      </c>
      <c r="H48">
        <v>7.9373746961632952</v>
      </c>
      <c r="I48">
        <v>7.8917046593301068</v>
      </c>
      <c r="J48">
        <v>-0.10178269430994202</v>
      </c>
      <c r="K48">
        <v>-7.37263655715652E-2</v>
      </c>
      <c r="L48">
        <v>-0.10299270714900666</v>
      </c>
      <c r="M48">
        <v>4.1388857179861321E-2</v>
      </c>
    </row>
    <row r="49" spans="1:13">
      <c r="A49">
        <v>5</v>
      </c>
      <c r="B49" t="s">
        <v>85</v>
      </c>
      <c r="C49">
        <v>4</v>
      </c>
      <c r="D49">
        <v>3300</v>
      </c>
      <c r="E49">
        <v>2500</v>
      </c>
      <c r="F49">
        <v>2533</v>
      </c>
      <c r="G49">
        <v>8.1016777474545716</v>
      </c>
      <c r="H49">
        <v>7.8240460108562919</v>
      </c>
      <c r="I49">
        <v>7.8371596500016754</v>
      </c>
      <c r="J49">
        <v>-0.27763173659827967</v>
      </c>
      <c r="K49">
        <v>-0.13225904872644811</v>
      </c>
    </row>
    <row r="50" spans="1:13">
      <c r="A50">
        <v>6</v>
      </c>
      <c r="B50" t="s">
        <v>85</v>
      </c>
      <c r="C50">
        <v>5</v>
      </c>
      <c r="D50">
        <v>3200</v>
      </c>
      <c r="E50">
        <v>2183</v>
      </c>
      <c r="F50">
        <v>3775</v>
      </c>
      <c r="G50">
        <v>8.0709060887878188</v>
      </c>
      <c r="H50">
        <v>7.6884553565499436</v>
      </c>
      <c r="I50">
        <v>8.2361556616831244</v>
      </c>
      <c r="J50">
        <v>-0.38245073223787518</v>
      </c>
      <c r="K50">
        <v>8.2624786447652809E-2</v>
      </c>
      <c r="L50">
        <v>4.9249567802471805E-2</v>
      </c>
      <c r="M50">
        <v>4.719968685518236E-2</v>
      </c>
    </row>
    <row r="51" spans="1:13">
      <c r="A51">
        <v>6</v>
      </c>
      <c r="B51" t="s">
        <v>85</v>
      </c>
      <c r="C51">
        <v>5</v>
      </c>
      <c r="D51">
        <v>3100</v>
      </c>
      <c r="E51">
        <v>2600</v>
      </c>
      <c r="F51">
        <v>3200</v>
      </c>
      <c r="G51">
        <v>8.0391573904732372</v>
      </c>
      <c r="H51">
        <v>7.8632667240095735</v>
      </c>
      <c r="I51">
        <v>8.0709060887878188</v>
      </c>
      <c r="J51">
        <v>-0.17589066646366369</v>
      </c>
      <c r="K51">
        <v>1.5874349157290801E-2</v>
      </c>
    </row>
    <row r="52" spans="1:13">
      <c r="A52">
        <v>7</v>
      </c>
      <c r="B52" t="s">
        <v>85</v>
      </c>
      <c r="C52">
        <v>6</v>
      </c>
      <c r="D52">
        <v>3625</v>
      </c>
      <c r="E52">
        <v>3100</v>
      </c>
      <c r="F52">
        <v>3525</v>
      </c>
      <c r="G52">
        <v>8.1956095672887752</v>
      </c>
      <c r="H52">
        <v>8.0391573904732372</v>
      </c>
      <c r="I52">
        <v>8.1676357152463694</v>
      </c>
      <c r="J52">
        <v>-0.15645217681553802</v>
      </c>
      <c r="K52">
        <v>-1.3986926021202883E-2</v>
      </c>
      <c r="L52">
        <v>-3.8951805888072677E-2</v>
      </c>
      <c r="M52">
        <v>3.5305671690742287E-2</v>
      </c>
    </row>
    <row r="53" spans="1:13">
      <c r="A53">
        <v>7</v>
      </c>
      <c r="B53" t="s">
        <v>85</v>
      </c>
      <c r="C53">
        <v>6</v>
      </c>
      <c r="D53">
        <v>3125</v>
      </c>
      <c r="E53">
        <v>2875</v>
      </c>
      <c r="F53">
        <v>2750</v>
      </c>
      <c r="G53">
        <v>8.0471895621705016</v>
      </c>
      <c r="H53">
        <v>7.9638079532314512</v>
      </c>
      <c r="I53">
        <v>7.9193561906606167</v>
      </c>
      <c r="J53">
        <v>-8.3381608939050444E-2</v>
      </c>
      <c r="K53">
        <v>-6.3916685754942471E-2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Setup and data</vt:lpstr>
      <vt:lpstr>rates</vt:lpstr>
    </vt:vector>
  </TitlesOfParts>
  <Company>Woods Hole Oceanographic Institute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Johnson</dc:creator>
  <cp:lastModifiedBy>Matthew Johnson</cp:lastModifiedBy>
  <cp:lastPrinted>2013-10-30T16:34:53Z</cp:lastPrinted>
  <dcterms:created xsi:type="dcterms:W3CDTF">2013-10-07T19:27:09Z</dcterms:created>
  <dcterms:modified xsi:type="dcterms:W3CDTF">2014-04-15T20:49:02Z</dcterms:modified>
</cp:coreProperties>
</file>