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340" yWindow="120" windowWidth="25560" windowHeight="16100" tabRatio="500" activeTab="3"/>
  </bookViews>
  <sheets>
    <sheet name="fvfm" sheetId="1" r:id="rId1"/>
    <sheet name="concentration" sheetId="2" r:id="rId2"/>
    <sheet name="size" sheetId="4" r:id="rId3"/>
    <sheet name="Sheet1" sheetId="7" r:id="rId4"/>
  </sheets>
  <calcPr calcId="140000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7" l="1"/>
  <c r="L6" i="7"/>
  <c r="L7" i="7"/>
  <c r="L8" i="7"/>
  <c r="L9" i="7"/>
  <c r="L10" i="7"/>
  <c r="L11" i="7"/>
  <c r="L4" i="7"/>
  <c r="K29" i="7"/>
  <c r="K30" i="7"/>
  <c r="K31" i="7"/>
  <c r="K32" i="7"/>
  <c r="K33" i="7"/>
  <c r="K34" i="7"/>
  <c r="K35" i="7"/>
  <c r="K28" i="7"/>
  <c r="K17" i="7"/>
  <c r="K18" i="7"/>
  <c r="K19" i="7"/>
  <c r="K20" i="7"/>
  <c r="K21" i="7"/>
  <c r="K22" i="7"/>
  <c r="K23" i="7"/>
  <c r="K16" i="7"/>
  <c r="K5" i="7"/>
  <c r="K6" i="7"/>
  <c r="K7" i="7"/>
  <c r="K8" i="7"/>
  <c r="K9" i="7"/>
  <c r="K10" i="7"/>
  <c r="K11" i="7"/>
  <c r="K4" i="7"/>
  <c r="I23" i="4"/>
  <c r="I17" i="4"/>
  <c r="I11" i="4"/>
  <c r="I5" i="4"/>
  <c r="H23" i="4"/>
  <c r="H17" i="4"/>
  <c r="H11" i="4"/>
  <c r="H5" i="4"/>
  <c r="G19" i="4"/>
  <c r="G18" i="4"/>
  <c r="G17" i="4"/>
  <c r="G13" i="4"/>
  <c r="G12" i="4"/>
  <c r="G11" i="4"/>
  <c r="G7" i="4"/>
  <c r="G6" i="4"/>
  <c r="G5" i="4"/>
  <c r="G25" i="4"/>
  <c r="G24" i="4"/>
  <c r="G23" i="4"/>
  <c r="Z5" i="4"/>
  <c r="Z7" i="4"/>
  <c r="S16" i="4"/>
  <c r="T16" i="4"/>
  <c r="U16" i="4"/>
  <c r="S17" i="4"/>
  <c r="T17" i="4"/>
  <c r="U17" i="4"/>
  <c r="S18" i="4"/>
  <c r="T18" i="4"/>
  <c r="U18" i="4"/>
  <c r="S19" i="4"/>
  <c r="T19" i="4"/>
  <c r="U19" i="4"/>
  <c r="S20" i="4"/>
  <c r="T20" i="4"/>
  <c r="U20" i="4"/>
  <c r="S21" i="4"/>
  <c r="T21" i="4"/>
  <c r="U21" i="4"/>
  <c r="S22" i="4"/>
  <c r="T22" i="4"/>
  <c r="U22" i="4"/>
  <c r="S23" i="4"/>
  <c r="T23" i="4"/>
  <c r="U23" i="4"/>
  <c r="R23" i="4"/>
  <c r="R22" i="4"/>
  <c r="R21" i="4"/>
  <c r="R20" i="4"/>
  <c r="R19" i="4"/>
  <c r="R18" i="4"/>
  <c r="R17" i="4"/>
  <c r="R16" i="4"/>
  <c r="M5" i="4"/>
  <c r="N5" i="4"/>
  <c r="O5" i="4"/>
  <c r="M6" i="4"/>
  <c r="N6" i="4"/>
  <c r="O6" i="4"/>
  <c r="M7" i="4"/>
  <c r="N7" i="4"/>
  <c r="O7" i="4"/>
  <c r="M8" i="4"/>
  <c r="N8" i="4"/>
  <c r="O8" i="4"/>
  <c r="M9" i="4"/>
  <c r="N9" i="4"/>
  <c r="O9" i="4"/>
  <c r="M10" i="4"/>
  <c r="N10" i="4"/>
  <c r="O10" i="4"/>
  <c r="M11" i="4"/>
  <c r="N11" i="4"/>
  <c r="O11" i="4"/>
  <c r="M12" i="4"/>
  <c r="N12" i="4"/>
  <c r="O12" i="4"/>
  <c r="M13" i="4"/>
  <c r="N13" i="4"/>
  <c r="O13" i="4"/>
  <c r="M14" i="4"/>
  <c r="N14" i="4"/>
  <c r="O14" i="4"/>
  <c r="M15" i="4"/>
  <c r="N15" i="4"/>
  <c r="O15" i="4"/>
  <c r="M16" i="4"/>
  <c r="N16" i="4"/>
  <c r="O16" i="4"/>
  <c r="M17" i="4"/>
  <c r="N17" i="4"/>
  <c r="O17" i="4"/>
  <c r="M18" i="4"/>
  <c r="N18" i="4"/>
  <c r="O18" i="4"/>
  <c r="M19" i="4"/>
  <c r="N19" i="4"/>
  <c r="O19" i="4"/>
  <c r="M20" i="4"/>
  <c r="N20" i="4"/>
  <c r="O20" i="4"/>
  <c r="M21" i="4"/>
  <c r="N21" i="4"/>
  <c r="O21" i="4"/>
  <c r="M22" i="4"/>
  <c r="N22" i="4"/>
  <c r="O22" i="4"/>
  <c r="M23" i="4"/>
  <c r="N23" i="4"/>
  <c r="O23" i="4"/>
  <c r="M24" i="4"/>
  <c r="N24" i="4"/>
  <c r="O24" i="4"/>
  <c r="M25" i="4"/>
  <c r="N25" i="4"/>
  <c r="O25" i="4"/>
  <c r="M26" i="4"/>
  <c r="N26" i="4"/>
  <c r="O26" i="4"/>
  <c r="M27" i="4"/>
  <c r="N27" i="4"/>
  <c r="O27" i="4"/>
  <c r="M28" i="4"/>
  <c r="N28" i="4"/>
  <c r="O28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5" i="4"/>
  <c r="U41" i="4"/>
  <c r="R41" i="4"/>
  <c r="X41" i="4"/>
  <c r="V41" i="4"/>
  <c r="W41" i="4"/>
  <c r="S41" i="4"/>
  <c r="T41" i="4"/>
  <c r="V40" i="4"/>
  <c r="W40" i="4"/>
  <c r="AB40" i="4"/>
  <c r="U40" i="4"/>
  <c r="AA40" i="4"/>
  <c r="S40" i="4"/>
  <c r="T40" i="4"/>
  <c r="Z40" i="4"/>
  <c r="R40" i="4"/>
  <c r="Y40" i="4"/>
  <c r="X40" i="4"/>
  <c r="U39" i="4"/>
  <c r="R39" i="4"/>
  <c r="X39" i="4"/>
  <c r="V39" i="4"/>
  <c r="W39" i="4"/>
  <c r="S39" i="4"/>
  <c r="T39" i="4"/>
  <c r="V38" i="4"/>
  <c r="W38" i="4"/>
  <c r="AB38" i="4"/>
  <c r="U38" i="4"/>
  <c r="AA38" i="4"/>
  <c r="S38" i="4"/>
  <c r="T38" i="4"/>
  <c r="Z38" i="4"/>
  <c r="R38" i="4"/>
  <c r="Y38" i="4"/>
  <c r="X38" i="4"/>
  <c r="U37" i="4"/>
  <c r="R37" i="4"/>
  <c r="X37" i="4"/>
  <c r="V37" i="4"/>
  <c r="W37" i="4"/>
  <c r="S37" i="4"/>
  <c r="T37" i="4"/>
  <c r="V36" i="4"/>
  <c r="W36" i="4"/>
  <c r="AB36" i="4"/>
  <c r="U36" i="4"/>
  <c r="AA36" i="4"/>
  <c r="S36" i="4"/>
  <c r="T36" i="4"/>
  <c r="Z36" i="4"/>
  <c r="R36" i="4"/>
  <c r="Y36" i="4"/>
  <c r="X36" i="4"/>
  <c r="U35" i="4"/>
  <c r="R35" i="4"/>
  <c r="X35" i="4"/>
  <c r="V35" i="4"/>
  <c r="W35" i="4"/>
  <c r="S35" i="4"/>
  <c r="T35" i="4"/>
  <c r="V34" i="4"/>
  <c r="W34" i="4"/>
  <c r="AB34" i="4"/>
  <c r="U34" i="4"/>
  <c r="AA34" i="4"/>
  <c r="S34" i="4"/>
  <c r="T34" i="4"/>
  <c r="Z34" i="4"/>
  <c r="R34" i="4"/>
  <c r="Y34" i="4"/>
  <c r="X34" i="4"/>
  <c r="V11" i="4"/>
  <c r="W11" i="4"/>
  <c r="V12" i="4"/>
  <c r="W12" i="4"/>
  <c r="AB11" i="4"/>
  <c r="V9" i="4"/>
  <c r="W9" i="4"/>
  <c r="V10" i="4"/>
  <c r="W10" i="4"/>
  <c r="AB9" i="4"/>
  <c r="V5" i="4"/>
  <c r="W5" i="4"/>
  <c r="V6" i="4"/>
  <c r="W6" i="4"/>
  <c r="AB5" i="4"/>
  <c r="V7" i="4"/>
  <c r="W7" i="4"/>
  <c r="V8" i="4"/>
  <c r="W8" i="4"/>
  <c r="AB7" i="4"/>
  <c r="S11" i="4"/>
  <c r="T11" i="4"/>
  <c r="S12" i="4"/>
  <c r="T12" i="4"/>
  <c r="Z11" i="4"/>
  <c r="S9" i="4"/>
  <c r="T9" i="4"/>
  <c r="S10" i="4"/>
  <c r="T10" i="4"/>
  <c r="Z9" i="4"/>
  <c r="S7" i="4"/>
  <c r="T7" i="4"/>
  <c r="S8" i="4"/>
  <c r="T8" i="4"/>
  <c r="S5" i="4"/>
  <c r="T5" i="4"/>
  <c r="S6" i="4"/>
  <c r="T6" i="4"/>
  <c r="U6" i="4"/>
  <c r="U5" i="4"/>
  <c r="AA5" i="4"/>
  <c r="U8" i="4"/>
  <c r="U7" i="4"/>
  <c r="AA7" i="4"/>
  <c r="U10" i="4"/>
  <c r="U9" i="4"/>
  <c r="AA9" i="4"/>
  <c r="U12" i="4"/>
  <c r="U11" i="4"/>
  <c r="AA11" i="4"/>
  <c r="R12" i="4"/>
  <c r="R11" i="4"/>
  <c r="Y11" i="4"/>
  <c r="R10" i="4"/>
  <c r="R9" i="4"/>
  <c r="Y9" i="4"/>
  <c r="R8" i="4"/>
  <c r="R7" i="4"/>
  <c r="Y7" i="4"/>
  <c r="R6" i="4"/>
  <c r="R5" i="4"/>
  <c r="Y5" i="4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3" i="2"/>
  <c r="X12" i="4"/>
  <c r="X11" i="4"/>
  <c r="X10" i="4"/>
  <c r="X9" i="4"/>
  <c r="X8" i="4"/>
  <c r="X7" i="4"/>
  <c r="X6" i="4"/>
  <c r="X5" i="4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3" i="2"/>
  <c r="O4" i="2"/>
  <c r="O7" i="2"/>
  <c r="T4" i="2"/>
  <c r="O8" i="2"/>
  <c r="T5" i="2"/>
  <c r="U3" i="2"/>
  <c r="O24" i="2"/>
  <c r="O25" i="2"/>
  <c r="O26" i="2"/>
  <c r="Q24" i="2"/>
  <c r="R24" i="2"/>
  <c r="O21" i="2"/>
  <c r="O22" i="2"/>
  <c r="O23" i="2"/>
  <c r="Q21" i="2"/>
  <c r="R21" i="2"/>
  <c r="O18" i="2"/>
  <c r="O19" i="2"/>
  <c r="O20" i="2"/>
  <c r="Q18" i="2"/>
  <c r="R18" i="2"/>
  <c r="O15" i="2"/>
  <c r="O16" i="2"/>
  <c r="O17" i="2"/>
  <c r="Q15" i="2"/>
  <c r="R15" i="2"/>
  <c r="O12" i="2"/>
  <c r="O13" i="2"/>
  <c r="O14" i="2"/>
  <c r="Q12" i="2"/>
  <c r="R12" i="2"/>
  <c r="O9" i="2"/>
  <c r="O10" i="2"/>
  <c r="O11" i="2"/>
  <c r="Q9" i="2"/>
  <c r="R9" i="2"/>
  <c r="O6" i="2"/>
  <c r="Q6" i="2"/>
  <c r="R6" i="2"/>
  <c r="O3" i="2"/>
  <c r="O5" i="2"/>
  <c r="Q3" i="2"/>
  <c r="R3" i="2"/>
  <c r="T21" i="2"/>
  <c r="T22" i="2"/>
  <c r="T23" i="2"/>
  <c r="V21" i="2"/>
  <c r="W21" i="2"/>
  <c r="T15" i="2"/>
  <c r="T16" i="2"/>
  <c r="T17" i="2"/>
  <c r="V15" i="2"/>
  <c r="W15" i="2"/>
  <c r="T9" i="2"/>
  <c r="T10" i="2"/>
  <c r="T11" i="2"/>
  <c r="V9" i="2"/>
  <c r="W9" i="2"/>
  <c r="T3" i="2"/>
  <c r="V3" i="2"/>
  <c r="W3" i="2"/>
  <c r="U21" i="2"/>
  <c r="U15" i="2"/>
  <c r="U9" i="2"/>
  <c r="P24" i="2"/>
  <c r="P21" i="2"/>
  <c r="P18" i="2"/>
  <c r="P15" i="2"/>
  <c r="P12" i="2"/>
  <c r="P9" i="2"/>
  <c r="P6" i="2"/>
  <c r="P3" i="2"/>
  <c r="J33" i="1"/>
  <c r="J35" i="1"/>
  <c r="J34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J19" i="1"/>
  <c r="J18" i="1"/>
  <c r="J17" i="1"/>
  <c r="J16" i="1"/>
  <c r="J15" i="1"/>
  <c r="J14" i="1"/>
  <c r="J13" i="1"/>
  <c r="J12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J7" i="1"/>
  <c r="J11" i="1"/>
  <c r="J10" i="1"/>
  <c r="J6" i="1"/>
  <c r="J9" i="1"/>
  <c r="J5" i="1"/>
  <c r="K4" i="1"/>
  <c r="L4" i="1"/>
  <c r="J8" i="1"/>
  <c r="J4" i="1"/>
</calcChain>
</file>

<file path=xl/sharedStrings.xml><?xml version="1.0" encoding="utf-8"?>
<sst xmlns="http://schemas.openxmlformats.org/spreadsheetml/2006/main" count="482" uniqueCount="91">
  <si>
    <t>Date:</t>
  </si>
  <si>
    <t>Time:</t>
  </si>
  <si>
    <t>Replicate</t>
  </si>
  <si>
    <t>Filename</t>
  </si>
  <si>
    <t>Gain</t>
  </si>
  <si>
    <t>Fv/Fm</t>
  </si>
  <si>
    <t>Blank</t>
  </si>
  <si>
    <t>Treatment</t>
  </si>
  <si>
    <t>Oxy+659</t>
  </si>
  <si>
    <t>Oxy+607</t>
  </si>
  <si>
    <t>Oxy+624</t>
  </si>
  <si>
    <t>Oxy+374</t>
  </si>
  <si>
    <t>Alpha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</si>
  <si>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</si>
  <si>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</si>
  <si>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</si>
  <si>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</si>
  <si>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</si>
  <si>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</si>
  <si>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</si>
  <si>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</si>
  <si>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</si>
  <si>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</si>
  <si>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</si>
  <si>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</si>
  <si>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</si>
  <si>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</si>
  <si>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</si>
  <si>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</si>
  <si>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</si>
  <si>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</si>
  <si>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</si>
  <si>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</si>
  <si>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</si>
  <si>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</si>
  <si>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</si>
  <si>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</si>
  <si>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</si>
  <si>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Comments</t>
  </si>
  <si>
    <t>samp# = 15</t>
  </si>
  <si>
    <t>Averages</t>
  </si>
  <si>
    <t>Average Fv/Fm</t>
  </si>
  <si>
    <t>Stdev</t>
  </si>
  <si>
    <t>Stderr</t>
  </si>
  <si>
    <t>Time</t>
  </si>
  <si>
    <t>Oxy + 659</t>
  </si>
  <si>
    <t>Oxy + 607</t>
  </si>
  <si>
    <t>Oxy + 624</t>
  </si>
  <si>
    <t>Oxy + 374</t>
  </si>
  <si>
    <t>T=0</t>
  </si>
  <si>
    <t>T=2</t>
  </si>
  <si>
    <t>T=4</t>
  </si>
  <si>
    <t>T=7</t>
  </si>
  <si>
    <t>Growth Rates</t>
  </si>
  <si>
    <t>Average</t>
  </si>
  <si>
    <t>Grazing</t>
  </si>
  <si>
    <t>EH_071013.000</t>
  </si>
  <si>
    <t>T = 0</t>
  </si>
  <si>
    <t>T = 1</t>
  </si>
  <si>
    <t>EH_071113.000</t>
  </si>
  <si>
    <t>Size Changes</t>
  </si>
  <si>
    <t>**This is the mean side-scatter which is an indication of the smoothness of an object</t>
  </si>
  <si>
    <t>Change</t>
  </si>
  <si>
    <t>659+oxy</t>
  </si>
  <si>
    <t>607+oxy</t>
  </si>
  <si>
    <t>624+oxy</t>
  </si>
  <si>
    <t>374+oxy</t>
  </si>
  <si>
    <t>T = 2</t>
  </si>
  <si>
    <t>EH_071213.000</t>
  </si>
  <si>
    <t>T=5</t>
  </si>
  <si>
    <t>Diff from con</t>
  </si>
  <si>
    <t>T = 5</t>
  </si>
  <si>
    <t>stdev</t>
  </si>
  <si>
    <t>stder</t>
  </si>
  <si>
    <t>EH_071313.000</t>
  </si>
  <si>
    <t>Ratio t =0</t>
  </si>
  <si>
    <t>Ratio t = 1</t>
  </si>
  <si>
    <t>Ratio t =2</t>
  </si>
  <si>
    <t>Ratio t=5</t>
  </si>
  <si>
    <t>Average Ratio</t>
  </si>
  <si>
    <t>t = 0</t>
  </si>
  <si>
    <t>t = 1</t>
  </si>
  <si>
    <t>t = 2</t>
  </si>
  <si>
    <t>t = 5</t>
  </si>
  <si>
    <t>Diff t=2</t>
  </si>
  <si>
    <t>Av</t>
  </si>
  <si>
    <t>SSC</t>
  </si>
  <si>
    <t>FSC</t>
  </si>
  <si>
    <t>Ratio</t>
  </si>
  <si>
    <t>mean</t>
  </si>
  <si>
    <t>Differences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</si>
</sst>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.000"/>
    <numFmt numFmtId="165" formatCode="0.0000"/>
    <numFmt numFmtId="166" formatCode="0.0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72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1" applyAlignment="1">
      <alignment horizontal="center" vertical="center"/>
    </xf>
    <xf numFmtId="15" fontId="1" fillId="0" borderId="0" xfId="1" applyNumberFormat="1" applyAlignment="1">
      <alignment horizontal="center" vertical="center"/>
    </xf>
    <xf numFmtId="18" fontId="1" fillId="0" borderId="0" xfId="1" applyNumberForma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164" fontId="1" fillId="0" borderId="2" xfId="1" applyNumberForma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164" fontId="1" fillId="0" borderId="4" xfId="1" applyNumberForma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4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3" borderId="2" xfId="1" applyFont="1" applyFill="1" applyBorder="1" applyAlignment="1">
      <alignment horizontal="center" vertical="center" wrapText="1"/>
    </xf>
    <xf numFmtId="0" fontId="0" fillId="3" borderId="4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0" xfId="1" applyFont="1" applyFill="1" applyBorder="1" applyAlignment="1">
      <alignment horizontal="right" vertical="center" wrapText="1"/>
    </xf>
    <xf numFmtId="0" fontId="0" fillId="0" borderId="4" xfId="1" applyFont="1" applyBorder="1" applyAlignment="1">
      <alignment horizontal="center" vertical="center" wrapText="1"/>
    </xf>
    <xf numFmtId="166" fontId="0" fillId="0" borderId="0" xfId="0" applyNumberFormat="1" applyBorder="1"/>
    <xf numFmtId="0" fontId="0" fillId="0" borderId="0" xfId="0" applyBorder="1"/>
    <xf numFmtId="0" fontId="0" fillId="0" borderId="8" xfId="1" applyFont="1" applyFill="1" applyBorder="1" applyAlignment="1">
      <alignment horizontal="right" vertical="center" wrapText="1"/>
    </xf>
    <xf numFmtId="0" fontId="0" fillId="0" borderId="8" xfId="1" applyFont="1" applyFill="1" applyBorder="1" applyAlignment="1">
      <alignment horizontal="center" vertical="center" wrapText="1"/>
    </xf>
    <xf numFmtId="166" fontId="0" fillId="0" borderId="8" xfId="0" applyNumberFormat="1" applyBorder="1"/>
    <xf numFmtId="0" fontId="0" fillId="0" borderId="8" xfId="0" applyBorder="1"/>
    <xf numFmtId="165" fontId="0" fillId="0" borderId="8" xfId="0" applyNumberFormat="1" applyBorder="1"/>
    <xf numFmtId="0" fontId="0" fillId="0" borderId="9" xfId="1" applyFont="1" applyFill="1" applyBorder="1" applyAlignment="1">
      <alignment horizontal="right" vertical="center" wrapText="1"/>
    </xf>
    <xf numFmtId="0" fontId="0" fillId="0" borderId="9" xfId="0" applyBorder="1"/>
    <xf numFmtId="166" fontId="0" fillId="0" borderId="9" xfId="0" applyNumberFormat="1" applyBorder="1"/>
    <xf numFmtId="165" fontId="0" fillId="0" borderId="9" xfId="0" applyNumberFormat="1" applyBorder="1"/>
    <xf numFmtId="0" fontId="0" fillId="2" borderId="10" xfId="1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0" fontId="2" fillId="0" borderId="0" xfId="0" applyFont="1"/>
    <xf numFmtId="18" fontId="0" fillId="0" borderId="0" xfId="1" applyNumberFormat="1" applyFont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right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</cellXfs>
  <cellStyles count="7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view="pageLayout" workbookViewId="0">
      <selection activeCell="N19" sqref="N19"/>
    </sheetView>
  </sheetViews>
  <sheetFormatPr baseColWidth="10" defaultRowHeight="15" x14ac:dyDescent="0"/>
  <cols>
    <col min="4" max="4" width="15.1640625" customWidth="1"/>
    <col min="10" max="10" width="8.83203125" customWidth="1"/>
    <col min="11" max="11" width="15.83203125" customWidth="1"/>
  </cols>
  <sheetData>
    <row r="1" spans="1:14">
      <c r="A1" s="1" t="s">
        <v>0</v>
      </c>
      <c r="B1" s="2"/>
      <c r="C1" s="2"/>
      <c r="D1" s="1"/>
      <c r="E1" s="1"/>
      <c r="F1" s="1"/>
      <c r="G1" s="1"/>
    </row>
    <row r="2" spans="1:14">
      <c r="A2" s="1" t="s">
        <v>1</v>
      </c>
      <c r="B2" s="49" t="s">
        <v>57</v>
      </c>
      <c r="C2" s="3"/>
      <c r="D2" s="1"/>
      <c r="E2" s="1"/>
      <c r="F2" s="1"/>
      <c r="G2" s="1"/>
      <c r="H2" t="s">
        <v>40</v>
      </c>
    </row>
    <row r="3" spans="1:14" ht="30">
      <c r="A3" s="4" t="s">
        <v>7</v>
      </c>
      <c r="B3" s="4" t="s">
        <v>2</v>
      </c>
      <c r="C3" s="4" t="s">
        <v>12</v>
      </c>
      <c r="D3" s="4" t="s">
        <v>3</v>
      </c>
      <c r="E3" s="4" t="s">
        <v>4</v>
      </c>
      <c r="F3" s="4" t="s">
        <v>5</v>
      </c>
      <c r="G3" s="29" t="s">
        <v>38</v>
      </c>
      <c r="H3" s="31" t="s">
        <v>44</v>
      </c>
      <c r="I3" s="30" t="s">
        <v>7</v>
      </c>
      <c r="J3" s="25" t="s">
        <v>41</v>
      </c>
      <c r="K3" s="25" t="s">
        <v>42</v>
      </c>
      <c r="L3" s="25" t="s">
        <v>43</v>
      </c>
    </row>
    <row r="4" spans="1:14">
      <c r="A4" s="5">
        <v>659</v>
      </c>
      <c r="B4" s="6">
        <v>1</v>
      </c>
      <c r="C4" s="21" t="s">
        <v>13</v>
      </c>
      <c r="D4" s="24" t="s">
        <v>56</v>
      </c>
      <c r="E4" s="7">
        <v>1700</v>
      </c>
      <c r="F4" s="7">
        <v>0.50700000000000001</v>
      </c>
      <c r="G4" s="24" t="s">
        <v>39</v>
      </c>
      <c r="H4" s="32">
        <v>0</v>
      </c>
      <c r="I4" s="26">
        <v>659</v>
      </c>
      <c r="J4" s="28">
        <f>AVERAGE(F4:F6)</f>
        <v>0.50366666666666671</v>
      </c>
      <c r="K4" s="28">
        <f>STDEV(F4:F6)</f>
        <v>6.6583281184793989E-3</v>
      </c>
      <c r="L4" s="27">
        <f>K4/(SQRT(3))</f>
        <v>3.8441875315569354E-3</v>
      </c>
    </row>
    <row r="5" spans="1:14">
      <c r="A5" s="5">
        <v>659</v>
      </c>
      <c r="B5" s="6">
        <v>2</v>
      </c>
      <c r="C5" s="21" t="s">
        <v>14</v>
      </c>
      <c r="D5" s="8">
        <v>1E-3</v>
      </c>
      <c r="E5" s="7">
        <v>1700</v>
      </c>
      <c r="F5" s="7">
        <v>0.496</v>
      </c>
      <c r="G5" s="24" t="s">
        <v>39</v>
      </c>
      <c r="H5" s="33">
        <v>0</v>
      </c>
      <c r="I5" s="26">
        <v>607</v>
      </c>
      <c r="J5" s="28">
        <f>AVERAGE(F10:F12)</f>
        <v>0.5136666666666666</v>
      </c>
      <c r="K5" s="28">
        <f>STDEV(F10:F12)</f>
        <v>5.7735026918962634E-4</v>
      </c>
      <c r="L5" s="27">
        <f t="shared" ref="L5:L19" si="0">K5/(SQRT(3))</f>
        <v>3.333333333333337E-4</v>
      </c>
    </row>
    <row r="6" spans="1:14" ht="16" thickBot="1">
      <c r="A6" s="9">
        <v>659</v>
      </c>
      <c r="B6" s="10">
        <v>3</v>
      </c>
      <c r="C6" s="22" t="s">
        <v>15</v>
      </c>
      <c r="D6" s="11">
        <v>2E-3</v>
      </c>
      <c r="E6" s="7">
        <v>1700</v>
      </c>
      <c r="F6" s="12">
        <v>0.50800000000000001</v>
      </c>
      <c r="G6" s="24" t="s">
        <v>39</v>
      </c>
      <c r="H6" s="33">
        <v>0</v>
      </c>
      <c r="I6" s="26">
        <v>624</v>
      </c>
      <c r="J6" s="28">
        <f>AVERAGE(F16:F18)</f>
        <v>0.47499999999999992</v>
      </c>
      <c r="K6" s="28">
        <f>STDEV(F16:F18)</f>
        <v>8.9999999999999802E-3</v>
      </c>
      <c r="L6" s="27">
        <f t="shared" si="0"/>
        <v>5.1961524227066205E-3</v>
      </c>
    </row>
    <row r="7" spans="1:14" ht="16" thickTop="1">
      <c r="A7" s="19" t="s">
        <v>8</v>
      </c>
      <c r="B7" s="15">
        <v>1</v>
      </c>
      <c r="C7" s="23" t="s">
        <v>16</v>
      </c>
      <c r="D7" s="16">
        <v>3.0000000000000001E-3</v>
      </c>
      <c r="E7" s="7">
        <v>1700</v>
      </c>
      <c r="F7" s="17">
        <v>0.48499999999999999</v>
      </c>
      <c r="G7" s="24" t="s">
        <v>39</v>
      </c>
      <c r="H7" s="33">
        <v>0</v>
      </c>
      <c r="I7" s="26">
        <v>374</v>
      </c>
      <c r="J7" s="28">
        <f>AVERAGE(F22:F24)</f>
        <v>0.49233333333333329</v>
      </c>
      <c r="K7" s="28">
        <f>STDEV(F22:F24)</f>
        <v>8.1445278152470855E-3</v>
      </c>
      <c r="L7" s="27">
        <f t="shared" si="0"/>
        <v>4.7022453265553E-3</v>
      </c>
    </row>
    <row r="8" spans="1:14">
      <c r="A8" s="19" t="s">
        <v>8</v>
      </c>
      <c r="B8" s="6">
        <v>2</v>
      </c>
      <c r="C8" s="21" t="s">
        <v>17</v>
      </c>
      <c r="D8" s="8">
        <v>4.0000000000000001E-3</v>
      </c>
      <c r="E8" s="7">
        <v>1700</v>
      </c>
      <c r="F8" s="7">
        <v>0.50800000000000001</v>
      </c>
      <c r="G8" s="24" t="s">
        <v>39</v>
      </c>
      <c r="H8" s="33">
        <v>0</v>
      </c>
      <c r="I8" t="s">
        <v>45</v>
      </c>
      <c r="J8" s="28">
        <f>AVERAGE(F7:F9)</f>
        <v>0.49866666666666665</v>
      </c>
      <c r="K8" s="28">
        <f>STDEV(F7:F9)</f>
        <v>1.2096831541082714E-2</v>
      </c>
      <c r="L8" s="27">
        <f t="shared" si="0"/>
        <v>6.9841089465856607E-3</v>
      </c>
    </row>
    <row r="9" spans="1:14" ht="16" thickBot="1">
      <c r="A9" s="19" t="s">
        <v>8</v>
      </c>
      <c r="B9" s="10">
        <v>3</v>
      </c>
      <c r="C9" s="22" t="s">
        <v>18</v>
      </c>
      <c r="D9" s="11">
        <v>5.0000000000000001E-3</v>
      </c>
      <c r="E9" s="7">
        <v>1700</v>
      </c>
      <c r="F9" s="12">
        <v>0.503</v>
      </c>
      <c r="G9" s="24" t="s">
        <v>39</v>
      </c>
      <c r="H9" s="33">
        <v>0</v>
      </c>
      <c r="I9" t="s">
        <v>46</v>
      </c>
      <c r="J9" s="28">
        <f>AVERAGE(F13:F15)</f>
        <v>0.50633333333333341</v>
      </c>
      <c r="K9" s="28">
        <f>STDEV(F13:F15)</f>
        <v>1.2220201853215583E-2</v>
      </c>
      <c r="L9" s="27">
        <f t="shared" si="0"/>
        <v>7.0553368295055811E-3</v>
      </c>
    </row>
    <row r="10" spans="1:14" ht="16" thickTop="1">
      <c r="A10" s="14">
        <v>607</v>
      </c>
      <c r="B10" s="15">
        <v>1</v>
      </c>
      <c r="C10" s="23" t="s">
        <v>19</v>
      </c>
      <c r="D10" s="16">
        <v>6.0000000000000001E-3</v>
      </c>
      <c r="E10" s="7">
        <v>1700</v>
      </c>
      <c r="F10" s="17">
        <v>0.51400000000000001</v>
      </c>
      <c r="G10" s="24" t="s">
        <v>39</v>
      </c>
      <c r="H10" s="33">
        <v>0</v>
      </c>
      <c r="I10" t="s">
        <v>47</v>
      </c>
      <c r="J10" s="28">
        <f>AVERAGE(F19:F21)</f>
        <v>0.47799999999999998</v>
      </c>
      <c r="K10" s="28">
        <f>STDEV(F19:F21)</f>
        <v>7.0000000000000062E-3</v>
      </c>
      <c r="L10" s="27">
        <f t="shared" si="0"/>
        <v>4.0414518843273845E-3</v>
      </c>
    </row>
    <row r="11" spans="1:14" ht="16" thickBot="1">
      <c r="A11" s="5">
        <v>607</v>
      </c>
      <c r="B11" s="6">
        <v>2</v>
      </c>
      <c r="C11" s="21" t="s">
        <v>20</v>
      </c>
      <c r="D11" s="8">
        <v>7.0000000000000001E-3</v>
      </c>
      <c r="E11" s="7">
        <v>1700</v>
      </c>
      <c r="F11" s="7">
        <v>0.51400000000000001</v>
      </c>
      <c r="G11" s="24" t="s">
        <v>39</v>
      </c>
      <c r="H11" s="33">
        <v>0</v>
      </c>
      <c r="I11" t="s">
        <v>48</v>
      </c>
      <c r="J11" s="28">
        <f>AVERAGE(F25:F27)</f>
        <v>0.48699999999999993</v>
      </c>
      <c r="K11" s="28">
        <f>STDEV(F25:F27)</f>
        <v>4.3588989435406778E-3</v>
      </c>
      <c r="L11" s="27">
        <f t="shared" si="0"/>
        <v>2.5166114784235857E-3</v>
      </c>
    </row>
    <row r="12" spans="1:14" ht="17" thickTop="1" thickBot="1">
      <c r="A12" s="9">
        <v>607</v>
      </c>
      <c r="B12" s="10">
        <v>3</v>
      </c>
      <c r="C12" s="22" t="s">
        <v>21</v>
      </c>
      <c r="D12" s="11">
        <v>8.0000000000000002E-3</v>
      </c>
      <c r="E12" s="7">
        <v>1700</v>
      </c>
      <c r="F12" s="12">
        <v>0.51300000000000001</v>
      </c>
      <c r="G12" s="24" t="s">
        <v>39</v>
      </c>
      <c r="H12" s="37">
        <v>1</v>
      </c>
      <c r="I12" s="38">
        <v>659</v>
      </c>
      <c r="J12" s="39">
        <f>AVERAGE(F43:F45)</f>
        <v>0.52066666666666672</v>
      </c>
      <c r="K12" s="39">
        <f>STDEV(F43:F45)</f>
        <v>2.5813433195399142E-2</v>
      </c>
      <c r="L12" s="41">
        <f t="shared" si="0"/>
        <v>1.4903392604072117E-2</v>
      </c>
      <c r="M12" s="40"/>
      <c r="N12" s="40"/>
    </row>
    <row r="13" spans="1:14" ht="16" thickTop="1">
      <c r="A13" s="19" t="s">
        <v>9</v>
      </c>
      <c r="B13" s="15">
        <v>1</v>
      </c>
      <c r="C13" s="23" t="s">
        <v>22</v>
      </c>
      <c r="D13" s="16">
        <v>8.9999999999999993E-3</v>
      </c>
      <c r="E13" s="7">
        <v>1700</v>
      </c>
      <c r="F13" s="17">
        <v>0.51700000000000002</v>
      </c>
      <c r="G13" s="24" t="s">
        <v>39</v>
      </c>
      <c r="H13" s="33">
        <v>1</v>
      </c>
      <c r="I13" s="26">
        <v>607</v>
      </c>
      <c r="J13" s="35">
        <f>AVERAGE(F49:F51)</f>
        <v>0.48633333333333334</v>
      </c>
      <c r="K13" s="35">
        <f>STDEV(F49:F51)</f>
        <v>7.7674534651540365E-3</v>
      </c>
      <c r="L13" s="27">
        <f t="shared" si="0"/>
        <v>4.4845413490245747E-3</v>
      </c>
      <c r="M13" s="36"/>
      <c r="N13" s="36"/>
    </row>
    <row r="14" spans="1:14">
      <c r="A14" s="19" t="s">
        <v>9</v>
      </c>
      <c r="B14" s="6">
        <v>2</v>
      </c>
      <c r="C14" s="21" t="s">
        <v>23</v>
      </c>
      <c r="D14" s="8">
        <v>0.01</v>
      </c>
      <c r="E14" s="7">
        <v>1700</v>
      </c>
      <c r="F14" s="7">
        <v>0.49299999999999999</v>
      </c>
      <c r="G14" s="24" t="s">
        <v>39</v>
      </c>
      <c r="H14" s="33">
        <v>1</v>
      </c>
      <c r="I14" s="26">
        <v>624</v>
      </c>
      <c r="J14" s="35">
        <f>AVERAGE(F55:F57)</f>
        <v>0.50466666666666671</v>
      </c>
      <c r="K14" s="35">
        <f>STDEV(F55:F57)</f>
        <v>2.8867513459481316E-3</v>
      </c>
      <c r="L14" s="27">
        <f t="shared" si="0"/>
        <v>1.6666666666666683E-3</v>
      </c>
      <c r="M14" s="36"/>
      <c r="N14" s="36"/>
    </row>
    <row r="15" spans="1:14" ht="16" thickBot="1">
      <c r="A15" s="19" t="s">
        <v>9</v>
      </c>
      <c r="B15" s="10">
        <v>3</v>
      </c>
      <c r="C15" s="22" t="s">
        <v>24</v>
      </c>
      <c r="D15" s="11">
        <v>1.0999999999999999E-2</v>
      </c>
      <c r="E15" s="7">
        <v>1700</v>
      </c>
      <c r="F15" s="13">
        <v>0.50900000000000001</v>
      </c>
      <c r="G15" s="24" t="s">
        <v>39</v>
      </c>
      <c r="H15" s="33">
        <v>1</v>
      </c>
      <c r="I15" s="26">
        <v>374</v>
      </c>
      <c r="J15" s="35">
        <f>AVERAGE(F61:F63)</f>
        <v>0.52466666666666661</v>
      </c>
      <c r="K15" s="35">
        <f>STDEV(F61:F63)</f>
        <v>1.3576941236277546E-2</v>
      </c>
      <c r="L15" s="27">
        <f t="shared" si="0"/>
        <v>7.8386506775365728E-3</v>
      </c>
      <c r="M15" s="36"/>
      <c r="N15" s="36"/>
    </row>
    <row r="16" spans="1:14" ht="16" thickTop="1">
      <c r="A16" s="14">
        <v>624</v>
      </c>
      <c r="B16" s="15">
        <v>1</v>
      </c>
      <c r="C16" s="23" t="s">
        <v>25</v>
      </c>
      <c r="D16" s="16">
        <v>1.2E-2</v>
      </c>
      <c r="E16" s="7">
        <v>1700</v>
      </c>
      <c r="F16" s="18">
        <v>0.48399999999999999</v>
      </c>
      <c r="G16" s="24" t="s">
        <v>39</v>
      </c>
      <c r="H16" s="33">
        <v>1</v>
      </c>
      <c r="I16" s="36" t="s">
        <v>45</v>
      </c>
      <c r="J16" s="35">
        <f>AVERAGE(F46:F48)</f>
        <v>0.51266666666666671</v>
      </c>
      <c r="K16" s="35">
        <f>STDEV(F46:F48)</f>
        <v>7.0945988845975937E-3</v>
      </c>
      <c r="L16" s="27">
        <f t="shared" si="0"/>
        <v>4.0960685758148398E-3</v>
      </c>
      <c r="M16" s="36"/>
      <c r="N16" s="36"/>
    </row>
    <row r="17" spans="1:14">
      <c r="A17" s="5">
        <v>624</v>
      </c>
      <c r="B17" s="6">
        <v>2</v>
      </c>
      <c r="C17" s="21" t="s">
        <v>26</v>
      </c>
      <c r="D17" s="8">
        <v>1.2999999999999999E-2</v>
      </c>
      <c r="E17" s="7">
        <v>1700</v>
      </c>
      <c r="F17" s="17">
        <v>0.46600000000000003</v>
      </c>
      <c r="G17" s="24" t="s">
        <v>39</v>
      </c>
      <c r="H17" s="33">
        <v>1</v>
      </c>
      <c r="I17" s="36" t="s">
        <v>46</v>
      </c>
      <c r="J17" s="35">
        <f>AVERAGE(F52:F54)</f>
        <v>0.48133333333333334</v>
      </c>
      <c r="K17" s="35">
        <f>STDEV(F52:F54)</f>
        <v>9.5043849529221781E-3</v>
      </c>
      <c r="L17" s="27">
        <f t="shared" si="0"/>
        <v>5.4873592110514487E-3</v>
      </c>
      <c r="M17" s="36"/>
      <c r="N17" s="36"/>
    </row>
    <row r="18" spans="1:14" ht="16" thickBot="1">
      <c r="A18" s="9">
        <v>624</v>
      </c>
      <c r="B18" s="10">
        <v>3</v>
      </c>
      <c r="C18" s="22" t="s">
        <v>27</v>
      </c>
      <c r="D18" s="11">
        <v>1.4E-2</v>
      </c>
      <c r="E18" s="7">
        <v>1700</v>
      </c>
      <c r="F18" s="13">
        <v>0.47499999999999998</v>
      </c>
      <c r="G18" s="24" t="s">
        <v>39</v>
      </c>
      <c r="H18" s="33">
        <v>1</v>
      </c>
      <c r="I18" s="36" t="s">
        <v>47</v>
      </c>
      <c r="J18" s="35">
        <f>AVERAGE(F58:F60)</f>
        <v>0.49700000000000005</v>
      </c>
      <c r="K18" s="35">
        <f>STDEV(F58:F60)</f>
        <v>8.5440037453175383E-3</v>
      </c>
      <c r="L18" s="27">
        <f t="shared" si="0"/>
        <v>4.9328828623162518E-3</v>
      </c>
      <c r="M18" s="36"/>
      <c r="N18" s="36"/>
    </row>
    <row r="19" spans="1:14" ht="17" thickTop="1" thickBot="1">
      <c r="A19" s="20" t="s">
        <v>10</v>
      </c>
      <c r="B19" s="6">
        <v>1</v>
      </c>
      <c r="C19" s="21" t="s">
        <v>28</v>
      </c>
      <c r="D19" s="16">
        <v>1.4999999999999999E-2</v>
      </c>
      <c r="E19" s="7">
        <v>1700</v>
      </c>
      <c r="F19" s="18">
        <v>0.48499999999999999</v>
      </c>
      <c r="G19" s="24" t="s">
        <v>39</v>
      </c>
      <c r="H19" s="42">
        <v>1</v>
      </c>
      <c r="I19" s="43" t="s">
        <v>48</v>
      </c>
      <c r="J19" s="44">
        <f>AVERAGE(F64:F66)</f>
        <v>0.51833333333333331</v>
      </c>
      <c r="K19" s="44">
        <f>STDEV(F64:F66)</f>
        <v>1.4011899704655814E-2</v>
      </c>
      <c r="L19" s="45">
        <f t="shared" si="0"/>
        <v>8.0897740663410725E-3</v>
      </c>
      <c r="M19" s="43"/>
      <c r="N19" s="43"/>
    </row>
    <row r="20" spans="1:14" ht="16" thickTop="1">
      <c r="A20" s="20" t="s">
        <v>10</v>
      </c>
      <c r="B20" s="6">
        <v>2</v>
      </c>
      <c r="C20" s="21" t="s">
        <v>29</v>
      </c>
      <c r="D20" s="8">
        <v>1.6E-2</v>
      </c>
      <c r="E20" s="7">
        <v>1700</v>
      </c>
      <c r="F20" s="7">
        <v>0.47099999999999997</v>
      </c>
      <c r="G20" s="24" t="s">
        <v>39</v>
      </c>
      <c r="H20" s="33">
        <v>2</v>
      </c>
      <c r="I20" s="38">
        <v>659</v>
      </c>
      <c r="J20" s="28">
        <f>AVERAGE(M43:M45)</f>
        <v>0.51500000000000001</v>
      </c>
      <c r="K20" s="28"/>
    </row>
    <row r="21" spans="1:14" ht="16" thickBot="1">
      <c r="A21" s="20" t="s">
        <v>10</v>
      </c>
      <c r="B21" s="10">
        <v>3</v>
      </c>
      <c r="C21" s="22" t="s">
        <v>30</v>
      </c>
      <c r="D21" s="11">
        <v>1.7000000000000001E-2</v>
      </c>
      <c r="E21" s="7">
        <v>1700</v>
      </c>
      <c r="F21" s="12">
        <v>0.47799999999999998</v>
      </c>
      <c r="G21" s="24" t="s">
        <v>39</v>
      </c>
      <c r="H21" s="33">
        <v>2</v>
      </c>
      <c r="I21" s="26">
        <v>607</v>
      </c>
      <c r="J21" s="28">
        <f>AVERAGE(M49:M51)</f>
        <v>0.49033333333333334</v>
      </c>
      <c r="K21" s="28"/>
    </row>
    <row r="22" spans="1:14" ht="16" thickTop="1">
      <c r="A22" s="14">
        <v>374</v>
      </c>
      <c r="B22" s="15">
        <v>1</v>
      </c>
      <c r="C22" s="23" t="s">
        <v>31</v>
      </c>
      <c r="D22" s="16">
        <v>1.7999999999999999E-2</v>
      </c>
      <c r="E22" s="7">
        <v>1700</v>
      </c>
      <c r="F22" s="17">
        <v>0.498</v>
      </c>
      <c r="G22" s="24" t="s">
        <v>39</v>
      </c>
      <c r="H22" s="33">
        <v>2</v>
      </c>
      <c r="I22" s="26">
        <v>624</v>
      </c>
      <c r="J22" s="28">
        <f>AVERAGE(M55:M57)</f>
        <v>0.49399999999999999</v>
      </c>
      <c r="K22" s="28"/>
    </row>
    <row r="23" spans="1:14">
      <c r="A23" s="5">
        <v>374</v>
      </c>
      <c r="B23" s="6">
        <v>2</v>
      </c>
      <c r="C23" s="21" t="s">
        <v>32</v>
      </c>
      <c r="D23" s="8">
        <v>1.9E-2</v>
      </c>
      <c r="E23" s="7">
        <v>1700</v>
      </c>
      <c r="F23" s="7">
        <v>0.48299999999999998</v>
      </c>
      <c r="G23" s="24" t="s">
        <v>39</v>
      </c>
      <c r="H23" s="33">
        <v>2</v>
      </c>
      <c r="I23" s="26">
        <v>374</v>
      </c>
      <c r="J23" s="28">
        <f>AVERAGE(M61:M63)</f>
        <v>0.50633333333333341</v>
      </c>
      <c r="K23" s="28"/>
    </row>
    <row r="24" spans="1:14" ht="16" thickBot="1">
      <c r="A24" s="9">
        <v>374</v>
      </c>
      <c r="B24" s="10">
        <v>3</v>
      </c>
      <c r="C24" s="22" t="s">
        <v>33</v>
      </c>
      <c r="D24" s="11">
        <v>0.02</v>
      </c>
      <c r="E24" s="7">
        <v>1700</v>
      </c>
      <c r="F24" s="12">
        <v>0.496</v>
      </c>
      <c r="G24" s="24" t="s">
        <v>39</v>
      </c>
      <c r="H24" s="33">
        <v>2</v>
      </c>
      <c r="I24" s="36" t="s">
        <v>45</v>
      </c>
      <c r="J24" s="28">
        <f>AVERAGE(M46:M48)</f>
        <v>0.49133333333333334</v>
      </c>
      <c r="K24" s="28"/>
    </row>
    <row r="25" spans="1:14" ht="16" thickTop="1">
      <c r="A25" s="19" t="s">
        <v>11</v>
      </c>
      <c r="B25" s="15">
        <v>1</v>
      </c>
      <c r="C25" s="23" t="s">
        <v>34</v>
      </c>
      <c r="D25" s="16">
        <v>2.1000000000000001E-2</v>
      </c>
      <c r="E25" s="7">
        <v>1700</v>
      </c>
      <c r="F25" s="17">
        <v>0.48899999999999999</v>
      </c>
      <c r="G25" s="24" t="s">
        <v>39</v>
      </c>
      <c r="H25" s="33">
        <v>2</v>
      </c>
      <c r="I25" s="36" t="s">
        <v>46</v>
      </c>
      <c r="J25" s="28">
        <f>AVERAGE(M52:M54)</f>
        <v>0.49099999999999994</v>
      </c>
      <c r="K25" s="28"/>
    </row>
    <row r="26" spans="1:14">
      <c r="A26" s="19" t="s">
        <v>11</v>
      </c>
      <c r="B26" s="6">
        <v>2</v>
      </c>
      <c r="C26" s="21" t="s">
        <v>35</v>
      </c>
      <c r="D26" s="8">
        <v>2.1999999999999999E-2</v>
      </c>
      <c r="E26" s="7">
        <v>1700</v>
      </c>
      <c r="F26" s="7">
        <v>0.48199999999999998</v>
      </c>
      <c r="G26" s="24" t="s">
        <v>39</v>
      </c>
      <c r="H26" s="33">
        <v>2</v>
      </c>
      <c r="I26" s="36" t="s">
        <v>47</v>
      </c>
      <c r="J26" s="28">
        <f>AVERAGE(M58:M60)</f>
        <v>0.5053333333333333</v>
      </c>
      <c r="K26" s="28"/>
    </row>
    <row r="27" spans="1:14" ht="16" thickBot="1">
      <c r="A27" s="19" t="s">
        <v>11</v>
      </c>
      <c r="B27" s="10">
        <v>3</v>
      </c>
      <c r="C27" s="22" t="s">
        <v>36</v>
      </c>
      <c r="D27" s="11">
        <v>2.3E-2</v>
      </c>
      <c r="E27" s="7">
        <v>1700</v>
      </c>
      <c r="F27" s="12">
        <v>0.49</v>
      </c>
      <c r="G27" s="24" t="s">
        <v>39</v>
      </c>
      <c r="H27" s="42">
        <v>2</v>
      </c>
      <c r="I27" s="43" t="s">
        <v>48</v>
      </c>
      <c r="J27" s="44">
        <f>AVERAGE(M64:M66)</f>
        <v>0.51033333333333342</v>
      </c>
      <c r="K27" s="44"/>
      <c r="L27" s="43"/>
      <c r="M27" s="43"/>
      <c r="N27" s="43"/>
    </row>
    <row r="28" spans="1:14" ht="16" thickTop="1">
      <c r="A28" s="19" t="s">
        <v>6</v>
      </c>
      <c r="B28" s="15">
        <v>1</v>
      </c>
      <c r="C28" s="23" t="s">
        <v>37</v>
      </c>
      <c r="D28" s="16">
        <v>2.4E-2</v>
      </c>
      <c r="E28" s="7">
        <v>1700</v>
      </c>
      <c r="F28" s="17">
        <v>0.09</v>
      </c>
      <c r="G28" s="24" t="s">
        <v>39</v>
      </c>
      <c r="H28" s="33">
        <v>5</v>
      </c>
      <c r="I28" s="38">
        <v>659</v>
      </c>
      <c r="J28" s="28">
        <f>AVERAGE(F84:F86)</f>
        <v>0.5033333333333333</v>
      </c>
      <c r="K28" s="28"/>
    </row>
    <row r="29" spans="1:14">
      <c r="H29" s="33">
        <v>5</v>
      </c>
      <c r="I29" s="26">
        <v>607</v>
      </c>
      <c r="J29" s="28">
        <f>AVERAGE(F90:F92)</f>
        <v>0.50700000000000001</v>
      </c>
      <c r="K29" s="28"/>
    </row>
    <row r="30" spans="1:14">
      <c r="H30" s="33">
        <v>5</v>
      </c>
      <c r="I30" s="26">
        <v>624</v>
      </c>
      <c r="J30" s="28">
        <f>AVERAGE(F96:F98)</f>
        <v>0.44933333333333336</v>
      </c>
      <c r="K30" s="28"/>
    </row>
    <row r="31" spans="1:14">
      <c r="H31" s="33">
        <v>5</v>
      </c>
      <c r="I31" s="26">
        <v>374</v>
      </c>
      <c r="J31">
        <f>AVERAGE(F102:F104)</f>
        <v>0.51200000000000001</v>
      </c>
      <c r="K31" s="28"/>
    </row>
    <row r="32" spans="1:14">
      <c r="H32" s="33">
        <v>5</v>
      </c>
      <c r="I32" s="36" t="s">
        <v>45</v>
      </c>
      <c r="J32">
        <f>AVERAGE(F87:F89)</f>
        <v>0.49399999999999999</v>
      </c>
    </row>
    <row r="33" spans="1:14">
      <c r="H33" s="33">
        <v>5</v>
      </c>
      <c r="I33" s="36" t="s">
        <v>46</v>
      </c>
      <c r="J33">
        <f>AVERAGE(F93:F95)</f>
        <v>0.4996666666666667</v>
      </c>
    </row>
    <row r="34" spans="1:14">
      <c r="H34" s="33">
        <v>5</v>
      </c>
      <c r="I34" s="36" t="s">
        <v>47</v>
      </c>
      <c r="J34">
        <f>AVERAGE(F99:F101)</f>
        <v>0.4916666666666667</v>
      </c>
    </row>
    <row r="35" spans="1:14" ht="16" thickBot="1">
      <c r="H35" s="42">
        <v>5</v>
      </c>
      <c r="I35" s="43" t="s">
        <v>48</v>
      </c>
      <c r="J35" s="43">
        <f>AVERAGE(F105:F107)</f>
        <v>0.50666666666666671</v>
      </c>
      <c r="K35" s="43"/>
      <c r="L35" s="43"/>
      <c r="M35" s="43"/>
      <c r="N35" s="43"/>
    </row>
    <row r="36" spans="1:14" ht="16" thickTop="1"/>
    <row r="41" spans="1:14">
      <c r="A41" t="s">
        <v>58</v>
      </c>
      <c r="H41" t="s">
        <v>67</v>
      </c>
    </row>
    <row r="42" spans="1:14">
      <c r="A42" s="4" t="s">
        <v>7</v>
      </c>
      <c r="B42" s="4" t="s">
        <v>2</v>
      </c>
      <c r="C42" s="4" t="s">
        <v>12</v>
      </c>
      <c r="D42" s="4" t="s">
        <v>3</v>
      </c>
      <c r="E42" s="4" t="s">
        <v>4</v>
      </c>
      <c r="F42" s="4" t="s">
        <v>5</v>
      </c>
      <c r="G42" s="29" t="s">
        <v>38</v>
      </c>
      <c r="H42" s="4" t="s">
        <v>7</v>
      </c>
      <c r="I42" s="4" t="s">
        <v>2</v>
      </c>
      <c r="J42" s="4" t="s">
        <v>12</v>
      </c>
      <c r="K42" s="4" t="s">
        <v>3</v>
      </c>
      <c r="L42" s="4" t="s">
        <v>4</v>
      </c>
      <c r="M42" s="4" t="s">
        <v>5</v>
      </c>
      <c r="N42" s="29" t="s">
        <v>38</v>
      </c>
    </row>
    <row r="43" spans="1:14">
      <c r="A43" s="5">
        <v>659</v>
      </c>
      <c r="B43" s="6">
        <v>1</v>
      </c>
      <c r="C43" s="21" t="s">
        <v>13</v>
      </c>
      <c r="D43" s="24" t="s">
        <v>59</v>
      </c>
      <c r="E43" s="7">
        <v>1700</v>
      </c>
      <c r="F43" s="7">
        <v>0.53300000000000003</v>
      </c>
      <c r="G43" s="24" t="s">
        <v>39</v>
      </c>
      <c r="H43" s="5">
        <v>659</v>
      </c>
      <c r="I43" s="6">
        <v>1</v>
      </c>
      <c r="J43" s="21" t="s">
        <v>13</v>
      </c>
      <c r="K43" s="24" t="s">
        <v>68</v>
      </c>
      <c r="L43" s="7"/>
      <c r="M43" s="7">
        <v>0.50600000000000001</v>
      </c>
      <c r="N43" s="24" t="s">
        <v>39</v>
      </c>
    </row>
    <row r="44" spans="1:14">
      <c r="A44" s="5">
        <v>659</v>
      </c>
      <c r="B44" s="6">
        <v>2</v>
      </c>
      <c r="C44" s="21" t="s">
        <v>14</v>
      </c>
      <c r="D44" s="8">
        <v>1E-3</v>
      </c>
      <c r="E44" s="7">
        <v>1700</v>
      </c>
      <c r="F44" s="7">
        <v>0.49099999999999999</v>
      </c>
      <c r="G44" s="24" t="s">
        <v>39</v>
      </c>
      <c r="H44" s="5">
        <v>659</v>
      </c>
      <c r="I44" s="6">
        <v>2</v>
      </c>
      <c r="J44" s="21" t="s">
        <v>14</v>
      </c>
      <c r="K44" s="8">
        <v>1E-3</v>
      </c>
      <c r="L44" s="7"/>
      <c r="M44" s="7">
        <v>0.52500000000000002</v>
      </c>
      <c r="N44" s="24" t="s">
        <v>39</v>
      </c>
    </row>
    <row r="45" spans="1:14" ht="16" thickBot="1">
      <c r="A45" s="9">
        <v>659</v>
      </c>
      <c r="B45" s="10">
        <v>3</v>
      </c>
      <c r="C45" s="22" t="s">
        <v>15</v>
      </c>
      <c r="D45" s="11">
        <v>2E-3</v>
      </c>
      <c r="E45" s="7">
        <v>2000</v>
      </c>
      <c r="F45" s="12">
        <v>0.53800000000000003</v>
      </c>
      <c r="G45" s="24" t="s">
        <v>39</v>
      </c>
      <c r="H45" s="9">
        <v>659</v>
      </c>
      <c r="I45" s="10">
        <v>3</v>
      </c>
      <c r="J45" s="22" t="s">
        <v>15</v>
      </c>
      <c r="K45" s="11">
        <v>2E-3</v>
      </c>
      <c r="L45" s="7"/>
      <c r="M45" s="12">
        <v>0.51400000000000001</v>
      </c>
      <c r="N45" s="24" t="s">
        <v>39</v>
      </c>
    </row>
    <row r="46" spans="1:14" ht="16" thickTop="1">
      <c r="A46" s="19" t="s">
        <v>8</v>
      </c>
      <c r="B46" s="15">
        <v>1</v>
      </c>
      <c r="C46" s="23" t="s">
        <v>16</v>
      </c>
      <c r="D46" s="16">
        <v>3.0000000000000001E-3</v>
      </c>
      <c r="E46" s="7">
        <v>2000</v>
      </c>
      <c r="F46" s="17">
        <v>0.51900000000000002</v>
      </c>
      <c r="G46" s="24" t="s">
        <v>39</v>
      </c>
      <c r="H46" s="19" t="s">
        <v>8</v>
      </c>
      <c r="I46" s="15">
        <v>1</v>
      </c>
      <c r="J46" s="23" t="s">
        <v>16</v>
      </c>
      <c r="K46" s="16">
        <v>3.0000000000000001E-3</v>
      </c>
      <c r="L46" s="7"/>
      <c r="M46" s="17">
        <v>0.497</v>
      </c>
      <c r="N46" s="24" t="s">
        <v>39</v>
      </c>
    </row>
    <row r="47" spans="1:14">
      <c r="A47" s="19" t="s">
        <v>8</v>
      </c>
      <c r="B47" s="6">
        <v>2</v>
      </c>
      <c r="C47" s="21" t="s">
        <v>17</v>
      </c>
      <c r="D47" s="8">
        <v>4.0000000000000001E-3</v>
      </c>
      <c r="E47" s="7">
        <v>2000</v>
      </c>
      <c r="F47" s="7">
        <v>0.505</v>
      </c>
      <c r="G47" s="24" t="s">
        <v>39</v>
      </c>
      <c r="H47" s="19" t="s">
        <v>8</v>
      </c>
      <c r="I47" s="6">
        <v>2</v>
      </c>
      <c r="J47" s="21" t="s">
        <v>17</v>
      </c>
      <c r="K47" s="8">
        <v>4.0000000000000001E-3</v>
      </c>
      <c r="L47" s="7"/>
      <c r="M47" s="7">
        <v>0.49</v>
      </c>
      <c r="N47" s="24" t="s">
        <v>39</v>
      </c>
    </row>
    <row r="48" spans="1:14" ht="16" thickBot="1">
      <c r="A48" s="19" t="s">
        <v>8</v>
      </c>
      <c r="B48" s="10">
        <v>3</v>
      </c>
      <c r="C48" s="22" t="s">
        <v>18</v>
      </c>
      <c r="D48" s="11">
        <v>5.0000000000000001E-3</v>
      </c>
      <c r="E48" s="7">
        <v>2000</v>
      </c>
      <c r="F48" s="12">
        <v>0.51400000000000001</v>
      </c>
      <c r="G48" s="24" t="s">
        <v>39</v>
      </c>
      <c r="H48" s="19" t="s">
        <v>8</v>
      </c>
      <c r="I48" s="10">
        <v>3</v>
      </c>
      <c r="J48" s="22" t="s">
        <v>18</v>
      </c>
      <c r="K48" s="11">
        <v>5.0000000000000001E-3</v>
      </c>
      <c r="L48" s="7"/>
      <c r="M48" s="12">
        <v>0.48699999999999999</v>
      </c>
      <c r="N48" s="24" t="s">
        <v>39</v>
      </c>
    </row>
    <row r="49" spans="1:14" ht="16" thickTop="1">
      <c r="A49" s="14">
        <v>607</v>
      </c>
      <c r="B49" s="15">
        <v>1</v>
      </c>
      <c r="C49" s="23" t="s">
        <v>19</v>
      </c>
      <c r="D49" s="16">
        <v>6.0000000000000001E-3</v>
      </c>
      <c r="E49" s="7">
        <v>2000</v>
      </c>
      <c r="F49" s="17">
        <v>0.495</v>
      </c>
      <c r="G49" s="24" t="s">
        <v>39</v>
      </c>
      <c r="H49" s="14">
        <v>607</v>
      </c>
      <c r="I49" s="15">
        <v>1</v>
      </c>
      <c r="J49" s="23" t="s">
        <v>19</v>
      </c>
      <c r="K49" s="16">
        <v>6.0000000000000001E-3</v>
      </c>
      <c r="L49" s="7"/>
      <c r="M49" s="17">
        <v>0.47899999999999998</v>
      </c>
      <c r="N49" s="24" t="s">
        <v>39</v>
      </c>
    </row>
    <row r="50" spans="1:14">
      <c r="A50" s="5">
        <v>607</v>
      </c>
      <c r="B50" s="6">
        <v>2</v>
      </c>
      <c r="C50" s="21" t="s">
        <v>20</v>
      </c>
      <c r="D50" s="8">
        <v>7.0000000000000001E-3</v>
      </c>
      <c r="E50" s="7">
        <v>2000</v>
      </c>
      <c r="F50" s="7">
        <v>0.48</v>
      </c>
      <c r="G50" s="24" t="s">
        <v>39</v>
      </c>
      <c r="H50" s="5">
        <v>607</v>
      </c>
      <c r="I50" s="6">
        <v>2</v>
      </c>
      <c r="J50" s="21" t="s">
        <v>20</v>
      </c>
      <c r="K50" s="8">
        <v>7.0000000000000001E-3</v>
      </c>
      <c r="L50" s="7"/>
      <c r="M50" s="7">
        <v>0.502</v>
      </c>
      <c r="N50" s="24" t="s">
        <v>39</v>
      </c>
    </row>
    <row r="51" spans="1:14" ht="16" thickBot="1">
      <c r="A51" s="9">
        <v>607</v>
      </c>
      <c r="B51" s="10">
        <v>3</v>
      </c>
      <c r="C51" s="22" t="s">
        <v>21</v>
      </c>
      <c r="D51" s="11">
        <v>8.0000000000000002E-3</v>
      </c>
      <c r="E51" s="7">
        <v>2000</v>
      </c>
      <c r="F51" s="12">
        <v>0.48399999999999999</v>
      </c>
      <c r="G51" s="24" t="s">
        <v>39</v>
      </c>
      <c r="H51" s="9">
        <v>607</v>
      </c>
      <c r="I51" s="10">
        <v>3</v>
      </c>
      <c r="J51" s="22" t="s">
        <v>21</v>
      </c>
      <c r="K51" s="11">
        <v>8.0000000000000002E-3</v>
      </c>
      <c r="L51" s="7"/>
      <c r="M51" s="12">
        <v>0.49</v>
      </c>
      <c r="N51" s="24" t="s">
        <v>39</v>
      </c>
    </row>
    <row r="52" spans="1:14" ht="16" thickTop="1">
      <c r="A52" s="19" t="s">
        <v>9</v>
      </c>
      <c r="B52" s="15">
        <v>1</v>
      </c>
      <c r="C52" s="23" t="s">
        <v>22</v>
      </c>
      <c r="D52" s="16">
        <v>8.9999999999999993E-3</v>
      </c>
      <c r="E52" s="7">
        <v>2000</v>
      </c>
      <c r="F52" s="34">
        <v>0.48099999999999998</v>
      </c>
      <c r="G52" s="24" t="s">
        <v>39</v>
      </c>
      <c r="H52" s="19" t="s">
        <v>9</v>
      </c>
      <c r="I52" s="15">
        <v>1</v>
      </c>
      <c r="J52" s="23" t="s">
        <v>22</v>
      </c>
      <c r="K52" s="16">
        <v>8.9999999999999993E-3</v>
      </c>
      <c r="L52" s="7"/>
      <c r="M52" s="34">
        <v>0.48099999999999998</v>
      </c>
      <c r="N52" s="24" t="s">
        <v>39</v>
      </c>
    </row>
    <row r="53" spans="1:14">
      <c r="A53" s="19" t="s">
        <v>9</v>
      </c>
      <c r="B53" s="6">
        <v>2</v>
      </c>
      <c r="C53" s="21" t="s">
        <v>23</v>
      </c>
      <c r="D53" s="8">
        <v>0.01</v>
      </c>
      <c r="E53" s="7">
        <v>2000</v>
      </c>
      <c r="F53" s="7">
        <v>0.47199999999999998</v>
      </c>
      <c r="G53" s="24" t="s">
        <v>39</v>
      </c>
      <c r="H53" s="19" t="s">
        <v>9</v>
      </c>
      <c r="I53" s="6">
        <v>2</v>
      </c>
      <c r="J53" s="21" t="s">
        <v>23</v>
      </c>
      <c r="K53" s="8">
        <v>0.01</v>
      </c>
      <c r="L53" s="7"/>
      <c r="M53" s="7">
        <v>0.495</v>
      </c>
      <c r="N53" s="24" t="s">
        <v>39</v>
      </c>
    </row>
    <row r="54" spans="1:14" ht="16" thickBot="1">
      <c r="A54" s="19" t="s">
        <v>9</v>
      </c>
      <c r="B54" s="10">
        <v>3</v>
      </c>
      <c r="C54" s="22" t="s">
        <v>24</v>
      </c>
      <c r="D54" s="11">
        <v>1.0999999999999999E-2</v>
      </c>
      <c r="E54" s="7">
        <v>2000</v>
      </c>
      <c r="F54" s="13">
        <v>0.49099999999999999</v>
      </c>
      <c r="G54" s="24" t="s">
        <v>39</v>
      </c>
      <c r="H54" s="19" t="s">
        <v>9</v>
      </c>
      <c r="I54" s="10">
        <v>3</v>
      </c>
      <c r="J54" s="22" t="s">
        <v>24</v>
      </c>
      <c r="K54" s="11">
        <v>1.0999999999999999E-2</v>
      </c>
      <c r="L54" s="7"/>
      <c r="M54" s="13">
        <v>0.497</v>
      </c>
      <c r="N54" s="24" t="s">
        <v>39</v>
      </c>
    </row>
    <row r="55" spans="1:14" ht="16" thickTop="1">
      <c r="A55" s="14">
        <v>624</v>
      </c>
      <c r="B55" s="15">
        <v>1</v>
      </c>
      <c r="C55" s="23" t="s">
        <v>25</v>
      </c>
      <c r="D55" s="16">
        <v>1.2E-2</v>
      </c>
      <c r="E55" s="7">
        <v>2000</v>
      </c>
      <c r="F55" s="18">
        <v>0.503</v>
      </c>
      <c r="G55" s="24" t="s">
        <v>39</v>
      </c>
      <c r="H55" s="14">
        <v>624</v>
      </c>
      <c r="I55" s="15">
        <v>1</v>
      </c>
      <c r="J55" s="23" t="s">
        <v>25</v>
      </c>
      <c r="K55" s="16">
        <v>1.2E-2</v>
      </c>
      <c r="L55" s="7"/>
      <c r="M55" s="18">
        <v>0.505</v>
      </c>
      <c r="N55" s="24" t="s">
        <v>39</v>
      </c>
    </row>
    <row r="56" spans="1:14">
      <c r="A56" s="5">
        <v>624</v>
      </c>
      <c r="B56" s="6">
        <v>2</v>
      </c>
      <c r="C56" s="21" t="s">
        <v>26</v>
      </c>
      <c r="D56" s="8">
        <v>1.2999999999999999E-2</v>
      </c>
      <c r="E56" s="7">
        <v>2000</v>
      </c>
      <c r="F56" s="17">
        <v>0.503</v>
      </c>
      <c r="G56" s="24" t="s">
        <v>39</v>
      </c>
      <c r="H56" s="5">
        <v>624</v>
      </c>
      <c r="I56" s="6">
        <v>2</v>
      </c>
      <c r="J56" s="21" t="s">
        <v>26</v>
      </c>
      <c r="K56" s="8">
        <v>1.2999999999999999E-2</v>
      </c>
      <c r="L56" s="7"/>
      <c r="M56" s="17">
        <v>0.48499999999999999</v>
      </c>
      <c r="N56" s="24" t="s">
        <v>39</v>
      </c>
    </row>
    <row r="57" spans="1:14" ht="16" thickBot="1">
      <c r="A57" s="9">
        <v>624</v>
      </c>
      <c r="B57" s="10">
        <v>3</v>
      </c>
      <c r="C57" s="22" t="s">
        <v>27</v>
      </c>
      <c r="D57" s="11">
        <v>1.4E-2</v>
      </c>
      <c r="E57" s="7">
        <v>2000</v>
      </c>
      <c r="F57" s="13">
        <v>0.50800000000000001</v>
      </c>
      <c r="G57" s="24" t="s">
        <v>39</v>
      </c>
      <c r="H57" s="9">
        <v>624</v>
      </c>
      <c r="I57" s="10">
        <v>3</v>
      </c>
      <c r="J57" s="22" t="s">
        <v>27</v>
      </c>
      <c r="K57" s="11">
        <v>1.4E-2</v>
      </c>
      <c r="L57" s="7"/>
      <c r="M57" s="13">
        <v>0.49199999999999999</v>
      </c>
      <c r="N57" s="24" t="s">
        <v>39</v>
      </c>
    </row>
    <row r="58" spans="1:14" ht="16" thickTop="1">
      <c r="A58" s="20" t="s">
        <v>10</v>
      </c>
      <c r="B58" s="6">
        <v>1</v>
      </c>
      <c r="C58" s="21" t="s">
        <v>28</v>
      </c>
      <c r="D58" s="16">
        <v>1.4999999999999999E-2</v>
      </c>
      <c r="E58" s="7">
        <v>2000</v>
      </c>
      <c r="F58" s="18">
        <v>0.48899999999999999</v>
      </c>
      <c r="G58" s="24" t="s">
        <v>39</v>
      </c>
      <c r="H58" s="20" t="s">
        <v>10</v>
      </c>
      <c r="I58" s="6">
        <v>1</v>
      </c>
      <c r="J58" s="21" t="s">
        <v>28</v>
      </c>
      <c r="K58" s="16">
        <v>1.4999999999999999E-2</v>
      </c>
      <c r="L58" s="7"/>
      <c r="M58" s="18">
        <v>0.50700000000000001</v>
      </c>
      <c r="N58" s="24" t="s">
        <v>39</v>
      </c>
    </row>
    <row r="59" spans="1:14">
      <c r="A59" s="20" t="s">
        <v>10</v>
      </c>
      <c r="B59" s="6">
        <v>2</v>
      </c>
      <c r="C59" s="21" t="s">
        <v>29</v>
      </c>
      <c r="D59" s="8">
        <v>1.6E-2</v>
      </c>
      <c r="E59" s="7">
        <v>2000</v>
      </c>
      <c r="F59" s="7">
        <v>0.496</v>
      </c>
      <c r="G59" s="24" t="s">
        <v>39</v>
      </c>
      <c r="H59" s="20" t="s">
        <v>10</v>
      </c>
      <c r="I59" s="6">
        <v>2</v>
      </c>
      <c r="J59" s="21" t="s">
        <v>29</v>
      </c>
      <c r="K59" s="8">
        <v>1.6E-2</v>
      </c>
      <c r="L59" s="7"/>
      <c r="M59" s="7">
        <v>0.5</v>
      </c>
      <c r="N59" s="24" t="s">
        <v>39</v>
      </c>
    </row>
    <row r="60" spans="1:14" ht="16" thickBot="1">
      <c r="A60" s="20" t="s">
        <v>10</v>
      </c>
      <c r="B60" s="10">
        <v>3</v>
      </c>
      <c r="C60" s="22" t="s">
        <v>30</v>
      </c>
      <c r="D60" s="11">
        <v>1.7000000000000001E-2</v>
      </c>
      <c r="E60" s="7">
        <v>2000</v>
      </c>
      <c r="F60" s="12">
        <v>0.50600000000000001</v>
      </c>
      <c r="G60" s="24" t="s">
        <v>39</v>
      </c>
      <c r="H60" s="20" t="s">
        <v>10</v>
      </c>
      <c r="I60" s="10">
        <v>3</v>
      </c>
      <c r="J60" s="22" t="s">
        <v>30</v>
      </c>
      <c r="K60" s="11">
        <v>1.7000000000000001E-2</v>
      </c>
      <c r="L60" s="7"/>
      <c r="M60" s="12">
        <v>0.50900000000000001</v>
      </c>
      <c r="N60" s="24" t="s">
        <v>39</v>
      </c>
    </row>
    <row r="61" spans="1:14" ht="16" thickTop="1">
      <c r="A61" s="14">
        <v>374</v>
      </c>
      <c r="B61" s="15">
        <v>1</v>
      </c>
      <c r="C61" s="23" t="s">
        <v>31</v>
      </c>
      <c r="D61" s="16">
        <v>1.7999999999999999E-2</v>
      </c>
      <c r="E61" s="7">
        <v>1700</v>
      </c>
      <c r="F61" s="17">
        <v>0.53200000000000003</v>
      </c>
      <c r="G61" s="24" t="s">
        <v>39</v>
      </c>
      <c r="H61" s="14">
        <v>374</v>
      </c>
      <c r="I61" s="15">
        <v>1</v>
      </c>
      <c r="J61" s="23" t="s">
        <v>31</v>
      </c>
      <c r="K61" s="16">
        <v>1.7999999999999999E-2</v>
      </c>
      <c r="L61" s="7"/>
      <c r="M61" s="17">
        <v>0.51700000000000002</v>
      </c>
      <c r="N61" s="24" t="s">
        <v>39</v>
      </c>
    </row>
    <row r="62" spans="1:14">
      <c r="A62" s="5">
        <v>374</v>
      </c>
      <c r="B62" s="6">
        <v>2</v>
      </c>
      <c r="C62" s="21" t="s">
        <v>32</v>
      </c>
      <c r="D62" s="8">
        <v>1.9E-2</v>
      </c>
      <c r="E62" s="7">
        <v>1700</v>
      </c>
      <c r="F62" s="7">
        <v>0.50900000000000001</v>
      </c>
      <c r="G62" s="24" t="s">
        <v>39</v>
      </c>
      <c r="H62" s="5">
        <v>374</v>
      </c>
      <c r="I62" s="6">
        <v>2</v>
      </c>
      <c r="J62" s="21" t="s">
        <v>32</v>
      </c>
      <c r="K62" s="8">
        <v>1.9E-2</v>
      </c>
      <c r="L62" s="7"/>
      <c r="M62" s="7">
        <v>0.50700000000000001</v>
      </c>
      <c r="N62" s="24" t="s">
        <v>39</v>
      </c>
    </row>
    <row r="63" spans="1:14" ht="16" thickBot="1">
      <c r="A63" s="9">
        <v>374</v>
      </c>
      <c r="B63" s="10">
        <v>3</v>
      </c>
      <c r="C63" s="22" t="s">
        <v>33</v>
      </c>
      <c r="D63" s="11">
        <v>0.02</v>
      </c>
      <c r="E63" s="7">
        <v>1700</v>
      </c>
      <c r="F63" s="12">
        <v>0.53300000000000003</v>
      </c>
      <c r="G63" s="24" t="s">
        <v>39</v>
      </c>
      <c r="H63" s="9">
        <v>374</v>
      </c>
      <c r="I63" s="10">
        <v>3</v>
      </c>
      <c r="J63" s="22" t="s">
        <v>33</v>
      </c>
      <c r="K63" s="11">
        <v>0.02</v>
      </c>
      <c r="L63" s="7"/>
      <c r="M63" s="12">
        <v>0.495</v>
      </c>
      <c r="N63" s="24" t="s">
        <v>39</v>
      </c>
    </row>
    <row r="64" spans="1:14" ht="16" thickTop="1">
      <c r="A64" s="19" t="s">
        <v>11</v>
      </c>
      <c r="B64" s="15">
        <v>1</v>
      </c>
      <c r="C64" s="23" t="s">
        <v>34</v>
      </c>
      <c r="D64" s="16">
        <v>2.1000000000000001E-2</v>
      </c>
      <c r="E64" s="7">
        <v>1700</v>
      </c>
      <c r="F64" s="17">
        <v>0.51400000000000001</v>
      </c>
      <c r="G64" s="24" t="s">
        <v>39</v>
      </c>
      <c r="H64" s="19" t="s">
        <v>11</v>
      </c>
      <c r="I64" s="15">
        <v>1</v>
      </c>
      <c r="J64" s="23" t="s">
        <v>34</v>
      </c>
      <c r="K64" s="16">
        <v>2.1000000000000001E-2</v>
      </c>
      <c r="L64" s="7"/>
      <c r="M64" s="17">
        <v>0.51</v>
      </c>
      <c r="N64" s="24" t="s">
        <v>39</v>
      </c>
    </row>
    <row r="65" spans="1:14">
      <c r="A65" s="19" t="s">
        <v>11</v>
      </c>
      <c r="B65" s="6">
        <v>2</v>
      </c>
      <c r="C65" s="21" t="s">
        <v>35</v>
      </c>
      <c r="D65" s="8">
        <v>2.1999999999999999E-2</v>
      </c>
      <c r="E65" s="7">
        <v>1700</v>
      </c>
      <c r="F65" s="7">
        <v>0.50700000000000001</v>
      </c>
      <c r="G65" s="24" t="s">
        <v>39</v>
      </c>
      <c r="H65" s="19" t="s">
        <v>11</v>
      </c>
      <c r="I65" s="6">
        <v>2</v>
      </c>
      <c r="J65" s="21" t="s">
        <v>35</v>
      </c>
      <c r="K65" s="8">
        <v>2.1999999999999999E-2</v>
      </c>
      <c r="L65" s="7"/>
      <c r="M65" s="7">
        <v>0.52100000000000002</v>
      </c>
      <c r="N65" s="24" t="s">
        <v>39</v>
      </c>
    </row>
    <row r="66" spans="1:14" ht="16" thickBot="1">
      <c r="A66" s="19" t="s">
        <v>11</v>
      </c>
      <c r="B66" s="10">
        <v>3</v>
      </c>
      <c r="C66" s="22" t="s">
        <v>36</v>
      </c>
      <c r="D66" s="11">
        <v>2.3E-2</v>
      </c>
      <c r="E66" s="7">
        <v>1700</v>
      </c>
      <c r="F66" s="12">
        <v>0.53400000000000003</v>
      </c>
      <c r="G66" s="24" t="s">
        <v>39</v>
      </c>
      <c r="H66" s="19" t="s">
        <v>11</v>
      </c>
      <c r="I66" s="10">
        <v>3</v>
      </c>
      <c r="J66" s="22" t="s">
        <v>36</v>
      </c>
      <c r="K66" s="11">
        <v>2.3E-2</v>
      </c>
      <c r="L66" s="7"/>
      <c r="M66" s="12">
        <v>0.5</v>
      </c>
      <c r="N66" s="24" t="s">
        <v>39</v>
      </c>
    </row>
    <row r="67" spans="1:14" ht="16" thickTop="1">
      <c r="A67" s="19" t="s">
        <v>6</v>
      </c>
      <c r="B67" s="15">
        <v>1</v>
      </c>
      <c r="C67" s="23" t="s">
        <v>37</v>
      </c>
      <c r="D67" s="16">
        <v>2.4E-2</v>
      </c>
      <c r="E67" s="7">
        <v>1700</v>
      </c>
      <c r="F67" s="17">
        <v>1E-3</v>
      </c>
      <c r="G67" s="24" t="s">
        <v>39</v>
      </c>
      <c r="H67" s="19" t="s">
        <v>6</v>
      </c>
      <c r="I67" s="15">
        <v>1</v>
      </c>
      <c r="J67" s="23" t="s">
        <v>37</v>
      </c>
      <c r="K67" s="16">
        <v>2.4E-2</v>
      </c>
      <c r="L67" s="7"/>
      <c r="M67" s="17">
        <v>-1E-3</v>
      </c>
      <c r="N67" s="24" t="s">
        <v>39</v>
      </c>
    </row>
    <row r="82" spans="1:7">
      <c r="A82" t="s">
        <v>71</v>
      </c>
    </row>
    <row r="83" spans="1:7">
      <c r="A83" s="4" t="s">
        <v>7</v>
      </c>
      <c r="B83" s="4" t="s">
        <v>2</v>
      </c>
      <c r="C83" s="4" t="s">
        <v>12</v>
      </c>
      <c r="D83" s="4" t="s">
        <v>3</v>
      </c>
      <c r="E83" s="4" t="s">
        <v>4</v>
      </c>
      <c r="F83" s="4" t="s">
        <v>5</v>
      </c>
      <c r="G83" s="4" t="s">
        <v>38</v>
      </c>
    </row>
    <row r="84" spans="1:7">
      <c r="A84" s="5">
        <v>659</v>
      </c>
      <c r="B84" s="6">
        <v>1</v>
      </c>
      <c r="C84" s="21" t="s">
        <v>13</v>
      </c>
      <c r="D84" s="24" t="s">
        <v>74</v>
      </c>
      <c r="E84" s="7"/>
      <c r="F84" s="7">
        <v>0.497</v>
      </c>
      <c r="G84" s="24" t="s">
        <v>39</v>
      </c>
    </row>
    <row r="85" spans="1:7">
      <c r="A85" s="5">
        <v>659</v>
      </c>
      <c r="B85" s="6">
        <v>2</v>
      </c>
      <c r="C85" s="21" t="s">
        <v>14</v>
      </c>
      <c r="D85" s="8">
        <v>1E-3</v>
      </c>
      <c r="E85" s="7"/>
      <c r="F85" s="7">
        <v>0.51300000000000001</v>
      </c>
      <c r="G85" s="24" t="s">
        <v>39</v>
      </c>
    </row>
    <row r="86" spans="1:7" ht="16" thickBot="1">
      <c r="A86" s="9">
        <v>659</v>
      </c>
      <c r="B86" s="10">
        <v>3</v>
      </c>
      <c r="C86" s="22" t="s">
        <v>15</v>
      </c>
      <c r="D86" s="11">
        <v>2E-3</v>
      </c>
      <c r="E86" s="7"/>
      <c r="F86" s="12">
        <v>0.5</v>
      </c>
      <c r="G86" s="24" t="s">
        <v>39</v>
      </c>
    </row>
    <row r="87" spans="1:7" ht="16" thickTop="1">
      <c r="A87" s="19" t="s">
        <v>8</v>
      </c>
      <c r="B87" s="15">
        <v>1</v>
      </c>
      <c r="C87" s="23" t="s">
        <v>16</v>
      </c>
      <c r="D87" s="16">
        <v>3.0000000000000001E-3</v>
      </c>
      <c r="E87" s="7"/>
      <c r="F87" s="17">
        <v>0.47899999999999998</v>
      </c>
      <c r="G87" s="24" t="s">
        <v>39</v>
      </c>
    </row>
    <row r="88" spans="1:7">
      <c r="A88" s="19" t="s">
        <v>8</v>
      </c>
      <c r="B88" s="6">
        <v>2</v>
      </c>
      <c r="C88" s="21" t="s">
        <v>17</v>
      </c>
      <c r="D88" s="8">
        <v>4.0000000000000001E-3</v>
      </c>
      <c r="E88" s="7"/>
      <c r="F88" s="7">
        <v>0.49099999999999999</v>
      </c>
      <c r="G88" s="24" t="s">
        <v>39</v>
      </c>
    </row>
    <row r="89" spans="1:7" ht="16" thickBot="1">
      <c r="A89" s="19" t="s">
        <v>8</v>
      </c>
      <c r="B89" s="10">
        <v>3</v>
      </c>
      <c r="C89" s="22" t="s">
        <v>18</v>
      </c>
      <c r="D89" s="11">
        <v>5.0000000000000001E-3</v>
      </c>
      <c r="E89" s="7"/>
      <c r="F89" s="12">
        <v>0.51200000000000001</v>
      </c>
      <c r="G89" s="24" t="s">
        <v>39</v>
      </c>
    </row>
    <row r="90" spans="1:7" ht="16" thickTop="1">
      <c r="A90" s="14">
        <v>607</v>
      </c>
      <c r="B90" s="15">
        <v>1</v>
      </c>
      <c r="C90" s="23" t="s">
        <v>19</v>
      </c>
      <c r="D90" s="16">
        <v>6.0000000000000001E-3</v>
      </c>
      <c r="E90" s="7"/>
      <c r="F90" s="17">
        <v>0.52100000000000002</v>
      </c>
      <c r="G90" s="24" t="s">
        <v>39</v>
      </c>
    </row>
    <row r="91" spans="1:7">
      <c r="A91" s="5">
        <v>607</v>
      </c>
      <c r="B91" s="6">
        <v>2</v>
      </c>
      <c r="C91" s="21" t="s">
        <v>20</v>
      </c>
      <c r="D91" s="8">
        <v>7.0000000000000001E-3</v>
      </c>
      <c r="E91" s="7"/>
      <c r="F91" s="7">
        <v>0.48499999999999999</v>
      </c>
      <c r="G91" s="24" t="s">
        <v>39</v>
      </c>
    </row>
    <row r="92" spans="1:7" ht="16" thickBot="1">
      <c r="A92" s="9">
        <v>607</v>
      </c>
      <c r="B92" s="10">
        <v>3</v>
      </c>
      <c r="C92" s="22" t="s">
        <v>21</v>
      </c>
      <c r="D92" s="11">
        <v>8.0000000000000002E-3</v>
      </c>
      <c r="E92" s="7"/>
      <c r="F92" s="12">
        <v>0.51500000000000001</v>
      </c>
      <c r="G92" s="24" t="s">
        <v>39</v>
      </c>
    </row>
    <row r="93" spans="1:7" ht="16" thickTop="1">
      <c r="A93" s="19" t="s">
        <v>9</v>
      </c>
      <c r="B93" s="15">
        <v>1</v>
      </c>
      <c r="C93" s="23" t="s">
        <v>22</v>
      </c>
      <c r="D93" s="16">
        <v>8.9999999999999993E-3</v>
      </c>
      <c r="E93" s="7"/>
      <c r="F93" s="34">
        <v>0.51500000000000001</v>
      </c>
      <c r="G93" s="24" t="s">
        <v>39</v>
      </c>
    </row>
    <row r="94" spans="1:7">
      <c r="A94" s="19" t="s">
        <v>9</v>
      </c>
      <c r="B94" s="6">
        <v>2</v>
      </c>
      <c r="C94" s="21" t="s">
        <v>23</v>
      </c>
      <c r="D94" s="8">
        <v>0.01</v>
      </c>
      <c r="E94" s="7"/>
      <c r="F94" s="7">
        <v>0.49299999999999999</v>
      </c>
      <c r="G94" s="24" t="s">
        <v>39</v>
      </c>
    </row>
    <row r="95" spans="1:7" ht="16" thickBot="1">
      <c r="A95" s="19" t="s">
        <v>9</v>
      </c>
      <c r="B95" s="10">
        <v>3</v>
      </c>
      <c r="C95" s="22" t="s">
        <v>24</v>
      </c>
      <c r="D95" s="11">
        <v>1.0999999999999999E-2</v>
      </c>
      <c r="E95" s="7"/>
      <c r="F95" s="13">
        <v>0.49099999999999999</v>
      </c>
      <c r="G95" s="24" t="s">
        <v>39</v>
      </c>
    </row>
    <row r="96" spans="1:7" ht="16" thickTop="1">
      <c r="A96" s="14">
        <v>624</v>
      </c>
      <c r="B96" s="15">
        <v>1</v>
      </c>
      <c r="C96" s="23" t="s">
        <v>25</v>
      </c>
      <c r="D96" s="16">
        <v>1.2E-2</v>
      </c>
      <c r="E96" s="7"/>
      <c r="F96" s="18">
        <v>0.46800000000000003</v>
      </c>
      <c r="G96" s="24" t="s">
        <v>39</v>
      </c>
    </row>
    <row r="97" spans="1:7">
      <c r="A97" s="5">
        <v>624</v>
      </c>
      <c r="B97" s="6">
        <v>2</v>
      </c>
      <c r="C97" s="21" t="s">
        <v>26</v>
      </c>
      <c r="D97" s="8">
        <v>1.2999999999999999E-2</v>
      </c>
      <c r="E97" s="7"/>
      <c r="F97" s="17">
        <v>0.45800000000000002</v>
      </c>
      <c r="G97" s="24" t="s">
        <v>39</v>
      </c>
    </row>
    <row r="98" spans="1:7" ht="16" thickBot="1">
      <c r="A98" s="9">
        <v>624</v>
      </c>
      <c r="B98" s="10">
        <v>3</v>
      </c>
      <c r="C98" s="22" t="s">
        <v>27</v>
      </c>
      <c r="D98" s="11">
        <v>1.4E-2</v>
      </c>
      <c r="E98" s="7"/>
      <c r="F98" s="13">
        <v>0.42199999999999999</v>
      </c>
      <c r="G98" s="24" t="s">
        <v>39</v>
      </c>
    </row>
    <row r="99" spans="1:7" ht="16" thickTop="1">
      <c r="A99" s="20" t="s">
        <v>10</v>
      </c>
      <c r="B99" s="6">
        <v>1</v>
      </c>
      <c r="C99" s="21" t="s">
        <v>28</v>
      </c>
      <c r="D99" s="16">
        <v>1.4999999999999999E-2</v>
      </c>
      <c r="E99" s="7"/>
      <c r="F99" s="18">
        <v>0.51400000000000001</v>
      </c>
      <c r="G99" s="24" t="s">
        <v>39</v>
      </c>
    </row>
    <row r="100" spans="1:7">
      <c r="A100" s="20" t="s">
        <v>10</v>
      </c>
      <c r="B100" s="6">
        <v>2</v>
      </c>
      <c r="C100" s="21" t="s">
        <v>29</v>
      </c>
      <c r="D100" s="8">
        <v>1.6E-2</v>
      </c>
      <c r="E100" s="7"/>
      <c r="F100" s="7">
        <v>0.49399999999999999</v>
      </c>
      <c r="G100" s="24" t="s">
        <v>39</v>
      </c>
    </row>
    <row r="101" spans="1:7" ht="16" thickBot="1">
      <c r="A101" s="20" t="s">
        <v>10</v>
      </c>
      <c r="B101" s="10">
        <v>3</v>
      </c>
      <c r="C101" s="22" t="s">
        <v>30</v>
      </c>
      <c r="D101" s="11">
        <v>1.7000000000000001E-2</v>
      </c>
      <c r="E101" s="7"/>
      <c r="F101" s="12">
        <v>0.46700000000000003</v>
      </c>
      <c r="G101" s="24" t="s">
        <v>39</v>
      </c>
    </row>
    <row r="102" spans="1:7" ht="16" thickTop="1">
      <c r="A102" s="14">
        <v>374</v>
      </c>
      <c r="B102" s="15">
        <v>1</v>
      </c>
      <c r="C102" s="23" t="s">
        <v>31</v>
      </c>
      <c r="D102" s="16">
        <v>1.7999999999999999E-2</v>
      </c>
      <c r="E102" s="7"/>
      <c r="F102" s="17">
        <v>0.51100000000000001</v>
      </c>
      <c r="G102" s="24" t="s">
        <v>39</v>
      </c>
    </row>
    <row r="103" spans="1:7">
      <c r="A103" s="5">
        <v>374</v>
      </c>
      <c r="B103" s="6">
        <v>2</v>
      </c>
      <c r="C103" s="21" t="s">
        <v>32</v>
      </c>
      <c r="D103" s="8">
        <v>1.9E-2</v>
      </c>
      <c r="E103" s="7"/>
      <c r="F103" s="7">
        <v>0.51500000000000001</v>
      </c>
      <c r="G103" s="24" t="s">
        <v>39</v>
      </c>
    </row>
    <row r="104" spans="1:7" ht="16" thickBot="1">
      <c r="A104" s="9">
        <v>374</v>
      </c>
      <c r="B104" s="10">
        <v>3</v>
      </c>
      <c r="C104" s="22" t="s">
        <v>33</v>
      </c>
      <c r="D104" s="11">
        <v>0.02</v>
      </c>
      <c r="E104" s="7"/>
      <c r="F104" s="12">
        <v>0.51</v>
      </c>
      <c r="G104" s="24" t="s">
        <v>39</v>
      </c>
    </row>
    <row r="105" spans="1:7" ht="16" thickTop="1">
      <c r="A105" s="19" t="s">
        <v>11</v>
      </c>
      <c r="B105" s="15">
        <v>1</v>
      </c>
      <c r="C105" s="23" t="s">
        <v>34</v>
      </c>
      <c r="D105" s="16">
        <v>2.1000000000000001E-2</v>
      </c>
      <c r="E105" s="7"/>
      <c r="F105" s="17">
        <v>0.51</v>
      </c>
      <c r="G105" s="24" t="s">
        <v>39</v>
      </c>
    </row>
    <row r="106" spans="1:7">
      <c r="A106" s="19" t="s">
        <v>11</v>
      </c>
      <c r="B106" s="6">
        <v>2</v>
      </c>
      <c r="C106" s="21" t="s">
        <v>35</v>
      </c>
      <c r="D106" s="8">
        <v>2.1999999999999999E-2</v>
      </c>
      <c r="E106" s="7"/>
      <c r="F106" s="7">
        <v>0.499</v>
      </c>
      <c r="G106" s="24" t="s">
        <v>39</v>
      </c>
    </row>
    <row r="107" spans="1:7" ht="16" thickBot="1">
      <c r="A107" s="19" t="s">
        <v>11</v>
      </c>
      <c r="B107" s="10">
        <v>3</v>
      </c>
      <c r="C107" s="22" t="s">
        <v>36</v>
      </c>
      <c r="D107" s="11">
        <v>2.3E-2</v>
      </c>
      <c r="E107" s="7"/>
      <c r="F107" s="12">
        <v>0.51100000000000001</v>
      </c>
      <c r="G107" s="24" t="s">
        <v>39</v>
      </c>
    </row>
    <row r="108" spans="1:7" ht="16" thickTop="1">
      <c r="A108" s="19" t="s">
        <v>6</v>
      </c>
      <c r="B108" s="15">
        <v>1</v>
      </c>
      <c r="C108" s="23" t="s">
        <v>37</v>
      </c>
      <c r="D108" s="16">
        <v>2.4E-2</v>
      </c>
      <c r="E108" s="7"/>
      <c r="F108" s="17">
        <v>0.126</v>
      </c>
      <c r="G108" s="24" t="s">
        <v>39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X25" sqref="X25"/>
    </sheetView>
  </sheetViews>
  <sheetFormatPr baseColWidth="10" defaultRowHeight="15" x14ac:dyDescent="0"/>
  <sheetData>
    <row r="1" spans="1:23">
      <c r="J1" t="s">
        <v>53</v>
      </c>
    </row>
    <row r="2" spans="1:23">
      <c r="A2" t="s">
        <v>7</v>
      </c>
      <c r="B2" t="s">
        <v>2</v>
      </c>
      <c r="C2">
        <v>0</v>
      </c>
      <c r="D2">
        <v>1</v>
      </c>
      <c r="E2">
        <v>2</v>
      </c>
      <c r="F2">
        <v>5</v>
      </c>
      <c r="K2" t="s">
        <v>7</v>
      </c>
      <c r="L2" t="s">
        <v>2</v>
      </c>
      <c r="M2" t="s">
        <v>50</v>
      </c>
      <c r="N2" t="s">
        <v>51</v>
      </c>
      <c r="O2" t="s">
        <v>52</v>
      </c>
      <c r="P2" t="s">
        <v>54</v>
      </c>
      <c r="Q2" t="s">
        <v>42</v>
      </c>
      <c r="R2" t="s">
        <v>43</v>
      </c>
      <c r="T2" t="s">
        <v>55</v>
      </c>
      <c r="U2" t="s">
        <v>54</v>
      </c>
      <c r="V2" t="s">
        <v>42</v>
      </c>
      <c r="W2" t="s">
        <v>43</v>
      </c>
    </row>
    <row r="3" spans="1:23">
      <c r="A3" s="5">
        <v>659</v>
      </c>
      <c r="B3" s="6">
        <v>1</v>
      </c>
      <c r="C3">
        <v>43276</v>
      </c>
      <c r="D3">
        <v>36052</v>
      </c>
      <c r="E3">
        <v>35454</v>
      </c>
      <c r="F3">
        <v>46711</v>
      </c>
      <c r="K3" s="5">
        <v>659</v>
      </c>
      <c r="L3" s="6">
        <v>1</v>
      </c>
      <c r="M3">
        <f>((LN(D3/C3))/($D$2-$C$2))</f>
        <v>-0.18263586813116367</v>
      </c>
      <c r="N3">
        <f>((LN(E3/C3))/($E$2-$C$2))</f>
        <v>-9.968106361686721E-2</v>
      </c>
      <c r="O3">
        <f>((LN(F3/C3))/(7-0))</f>
        <v>1.0911639164493678E-2</v>
      </c>
      <c r="P3">
        <f>AVERAGE(O3:O5)</f>
        <v>-5.6876604173718696E-2</v>
      </c>
      <c r="Q3">
        <f>STDEV(O3:O5)</f>
        <v>6.6720623097086124E-2</v>
      </c>
      <c r="R3">
        <f>Q3/(SQRT(3))</f>
        <v>3.8521169705602237E-2</v>
      </c>
      <c r="T3">
        <f>O3-O6</f>
        <v>0.10314450931268102</v>
      </c>
      <c r="U3" s="48">
        <f>AVERAGE(T4:T5)</f>
        <v>-0.10089252255911473</v>
      </c>
      <c r="V3" s="48">
        <f>STDEV(T3:T5)</f>
        <v>0.14836573461093708</v>
      </c>
      <c r="W3" s="48">
        <f>V3/(SQRT(3))</f>
        <v>8.56589968161411E-2</v>
      </c>
    </row>
    <row r="4" spans="1:23">
      <c r="A4" s="5">
        <v>659</v>
      </c>
      <c r="B4" s="6">
        <v>2</v>
      </c>
      <c r="C4">
        <v>45083</v>
      </c>
      <c r="D4">
        <v>40042</v>
      </c>
      <c r="E4">
        <v>33976</v>
      </c>
      <c r="F4">
        <v>29816</v>
      </c>
      <c r="K4" s="5">
        <v>659</v>
      </c>
      <c r="L4" s="6">
        <v>2</v>
      </c>
      <c r="M4">
        <f t="shared" ref="M4:M26" si="0">((LN(D4/C4))/($D$2-$C$2))</f>
        <v>-0.11857633206629793</v>
      </c>
      <c r="N4">
        <f t="shared" ref="N4:N26" si="1">((LN(E4/C4))/($E$2-$C$2))</f>
        <v>-0.1414254211524178</v>
      </c>
      <c r="O4">
        <f t="shared" ref="O4:O26" si="2">((LN(F4/C4))/(7-0))</f>
        <v>-5.9065724734121181E-2</v>
      </c>
      <c r="T4">
        <f>O4-O7</f>
        <v>-1.0696322999715631E-2</v>
      </c>
    </row>
    <row r="5" spans="1:23" ht="16" thickBot="1">
      <c r="A5" s="9">
        <v>659</v>
      </c>
      <c r="B5" s="10">
        <v>3</v>
      </c>
      <c r="C5" s="43">
        <v>42209</v>
      </c>
      <c r="D5" s="43">
        <v>36520</v>
      </c>
      <c r="E5" s="43">
        <v>29622</v>
      </c>
      <c r="F5" s="43">
        <v>17909</v>
      </c>
      <c r="K5" s="9">
        <v>659</v>
      </c>
      <c r="L5" s="10">
        <v>3</v>
      </c>
      <c r="M5">
        <f t="shared" si="0"/>
        <v>-0.14477341271853464</v>
      </c>
      <c r="N5">
        <f t="shared" si="1"/>
        <v>-0.17705806997026075</v>
      </c>
      <c r="O5" s="43">
        <f t="shared" si="2"/>
        <v>-0.12247572695152857</v>
      </c>
      <c r="P5" s="43"/>
      <c r="Q5" s="43"/>
      <c r="R5" s="43"/>
      <c r="T5">
        <f>O5-O8</f>
        <v>-0.19108872211851383</v>
      </c>
    </row>
    <row r="6" spans="1:23" ht="16" thickTop="1">
      <c r="A6" s="19" t="s">
        <v>8</v>
      </c>
      <c r="B6" s="15">
        <v>1</v>
      </c>
      <c r="C6" s="50">
        <v>41920</v>
      </c>
      <c r="D6" s="50">
        <v>30300</v>
      </c>
      <c r="E6" s="50">
        <v>21584</v>
      </c>
      <c r="F6" s="50">
        <v>21980</v>
      </c>
      <c r="K6" s="19" t="s">
        <v>8</v>
      </c>
      <c r="L6" s="15">
        <v>1</v>
      </c>
      <c r="M6">
        <f t="shared" si="0"/>
        <v>-0.32461532749746319</v>
      </c>
      <c r="N6">
        <f t="shared" si="1"/>
        <v>-0.33190537027369332</v>
      </c>
      <c r="O6">
        <f t="shared" si="2"/>
        <v>-9.2232870148187332E-2</v>
      </c>
      <c r="P6">
        <f>AVERAGE(O6:O8)</f>
        <v>-2.399642557186921E-2</v>
      </c>
      <c r="Q6">
        <f>STDEV(O6:O8)</f>
        <v>8.3146735188528789E-2</v>
      </c>
      <c r="R6">
        <f>Q6/(SQRT(3))</f>
        <v>4.8004789943335631E-2</v>
      </c>
    </row>
    <row r="7" spans="1:23">
      <c r="A7" s="19" t="s">
        <v>8</v>
      </c>
      <c r="B7" s="6">
        <v>2</v>
      </c>
      <c r="C7" s="50">
        <v>40164</v>
      </c>
      <c r="D7" s="50">
        <v>30535</v>
      </c>
      <c r="E7" s="50">
        <v>28063</v>
      </c>
      <c r="F7" s="50">
        <v>28628</v>
      </c>
      <c r="K7" s="19" t="s">
        <v>8</v>
      </c>
      <c r="L7" s="6">
        <v>2</v>
      </c>
      <c r="M7">
        <f t="shared" si="0"/>
        <v>-0.27409750534209187</v>
      </c>
      <c r="N7">
        <f t="shared" si="1"/>
        <v>-0.17925954465075331</v>
      </c>
      <c r="O7">
        <f t="shared" si="2"/>
        <v>-4.836940173440555E-2</v>
      </c>
    </row>
    <row r="8" spans="1:23" ht="16" thickBot="1">
      <c r="A8" s="46" t="s">
        <v>8</v>
      </c>
      <c r="B8" s="10">
        <v>3</v>
      </c>
      <c r="C8" s="43">
        <v>42769</v>
      </c>
      <c r="D8" s="43">
        <v>29808</v>
      </c>
      <c r="E8" s="43">
        <v>32336</v>
      </c>
      <c r="F8" s="43">
        <v>69138</v>
      </c>
      <c r="K8" s="46" t="s">
        <v>8</v>
      </c>
      <c r="L8" s="10">
        <v>3</v>
      </c>
      <c r="M8">
        <f t="shared" si="0"/>
        <v>-0.36103672723180302</v>
      </c>
      <c r="N8">
        <f t="shared" si="1"/>
        <v>-0.1398161902148852</v>
      </c>
      <c r="O8" s="43">
        <f t="shared" si="2"/>
        <v>6.8612995166985255E-2</v>
      </c>
      <c r="P8" s="43"/>
      <c r="Q8" s="43"/>
      <c r="R8" s="43"/>
      <c r="S8" s="43"/>
      <c r="T8" s="43"/>
      <c r="U8" s="43"/>
      <c r="V8" s="43"/>
      <c r="W8" s="43"/>
    </row>
    <row r="9" spans="1:23" ht="16" thickTop="1">
      <c r="A9" s="14">
        <v>607</v>
      </c>
      <c r="B9" s="15">
        <v>1</v>
      </c>
      <c r="C9" s="50">
        <v>38396</v>
      </c>
      <c r="D9" s="50">
        <v>11826</v>
      </c>
      <c r="E9" s="50">
        <v>12496</v>
      </c>
      <c r="F9" s="50">
        <v>23087</v>
      </c>
      <c r="K9" s="14">
        <v>607</v>
      </c>
      <c r="L9" s="15">
        <v>1</v>
      </c>
      <c r="M9">
        <f t="shared" si="0"/>
        <v>-1.1776527901026523</v>
      </c>
      <c r="N9">
        <f t="shared" si="1"/>
        <v>-0.56127234720198016</v>
      </c>
      <c r="O9">
        <f t="shared" si="2"/>
        <v>-7.266908556444332E-2</v>
      </c>
      <c r="P9">
        <f>AVERAGE(O9:O11)</f>
        <v>-0.10029706964101447</v>
      </c>
      <c r="Q9">
        <f>STDEV(O9:O11)</f>
        <v>7.9412469008379588E-2</v>
      </c>
      <c r="R9">
        <f>Q9/(SQRT(3))</f>
        <v>4.584881035900077E-2</v>
      </c>
      <c r="T9">
        <f>O9-O12</f>
        <v>-7.7048480067070352E-2</v>
      </c>
      <c r="U9" s="48">
        <f>AVERAGE(T9:T11)</f>
        <v>-0.10848321755533585</v>
      </c>
      <c r="V9" s="48">
        <f>STDEV(T9:T11)</f>
        <v>0.12686045707681687</v>
      </c>
      <c r="W9" s="48">
        <f>V9/SQRT(3)</f>
        <v>7.3242919042819182E-2</v>
      </c>
    </row>
    <row r="10" spans="1:23">
      <c r="A10" s="5">
        <v>607</v>
      </c>
      <c r="B10" s="6">
        <v>2</v>
      </c>
      <c r="C10" s="50">
        <v>35236</v>
      </c>
      <c r="D10" s="50">
        <v>10655</v>
      </c>
      <c r="E10" s="50">
        <v>10558</v>
      </c>
      <c r="F10" s="50">
        <v>9330</v>
      </c>
      <c r="K10" s="5">
        <v>607</v>
      </c>
      <c r="L10" s="6">
        <v>2</v>
      </c>
      <c r="M10">
        <f t="shared" si="0"/>
        <v>-1.1960390216969687</v>
      </c>
      <c r="N10">
        <f t="shared" si="1"/>
        <v>-0.60259221042306244</v>
      </c>
      <c r="O10">
        <f t="shared" si="2"/>
        <v>-0.18983332462689953</v>
      </c>
      <c r="T10">
        <f>O10-O13</f>
        <v>-0.24810566500499129</v>
      </c>
    </row>
    <row r="11" spans="1:23" ht="16" thickBot="1">
      <c r="A11" s="9">
        <v>607</v>
      </c>
      <c r="B11" s="10">
        <v>3</v>
      </c>
      <c r="C11" s="43">
        <v>39008</v>
      </c>
      <c r="D11" s="43">
        <v>22586</v>
      </c>
      <c r="E11" s="43">
        <v>15566</v>
      </c>
      <c r="F11" s="43">
        <v>29816</v>
      </c>
      <c r="K11" s="9">
        <v>607</v>
      </c>
      <c r="L11" s="10">
        <v>3</v>
      </c>
      <c r="M11">
        <f t="shared" si="0"/>
        <v>-0.54643650799738253</v>
      </c>
      <c r="N11">
        <f t="shared" si="1"/>
        <v>-0.45933885238083233</v>
      </c>
      <c r="O11" s="43">
        <f t="shared" si="2"/>
        <v>-3.8388798731700542E-2</v>
      </c>
      <c r="P11" s="43"/>
      <c r="Q11" s="43"/>
      <c r="R11" s="43"/>
      <c r="T11">
        <f>O11-O14</f>
        <v>-2.9550759394590675E-4</v>
      </c>
    </row>
    <row r="12" spans="1:23" ht="16" thickTop="1">
      <c r="A12" s="19" t="s">
        <v>9</v>
      </c>
      <c r="B12" s="15">
        <v>1</v>
      </c>
      <c r="C12" s="50">
        <v>39222</v>
      </c>
      <c r="D12" s="50">
        <v>16931</v>
      </c>
      <c r="E12" s="50">
        <v>16915</v>
      </c>
      <c r="F12" s="50">
        <v>40443</v>
      </c>
      <c r="K12" s="19" t="s">
        <v>9</v>
      </c>
      <c r="L12" s="15">
        <v>1</v>
      </c>
      <c r="M12">
        <f t="shared" si="0"/>
        <v>-0.84009155271255276</v>
      </c>
      <c r="N12">
        <f t="shared" si="1"/>
        <v>-0.42051850581298783</v>
      </c>
      <c r="O12">
        <f t="shared" si="2"/>
        <v>4.3793945026270251E-3</v>
      </c>
      <c r="P12">
        <f>AVERAGE(O12:O14)</f>
        <v>8.1861479143213855E-3</v>
      </c>
      <c r="Q12">
        <f>STDEV(O12:O14)</f>
        <v>4.8295468348645891E-2</v>
      </c>
      <c r="R12">
        <f>Q12/(SQRT(3))</f>
        <v>2.7883401651729759E-2</v>
      </c>
    </row>
    <row r="13" spans="1:23">
      <c r="A13" s="19" t="s">
        <v>9</v>
      </c>
      <c r="B13" s="6">
        <v>2</v>
      </c>
      <c r="C13" s="50">
        <v>37912</v>
      </c>
      <c r="D13" s="50">
        <v>9556</v>
      </c>
      <c r="E13" s="50">
        <v>26423</v>
      </c>
      <c r="F13" s="50">
        <v>57007</v>
      </c>
      <c r="K13" s="19" t="s">
        <v>9</v>
      </c>
      <c r="L13" s="6">
        <v>2</v>
      </c>
      <c r="M13">
        <f t="shared" si="0"/>
        <v>-1.3780984552017241</v>
      </c>
      <c r="N13">
        <f t="shared" si="1"/>
        <v>-0.18051642083840444</v>
      </c>
      <c r="O13">
        <f t="shared" si="2"/>
        <v>5.8272340378091758E-2</v>
      </c>
    </row>
    <row r="14" spans="1:23" ht="16" thickBot="1">
      <c r="A14" s="46" t="s">
        <v>9</v>
      </c>
      <c r="B14" s="10">
        <v>3</v>
      </c>
      <c r="C14" s="43">
        <v>39887</v>
      </c>
      <c r="D14" s="43">
        <v>15316</v>
      </c>
      <c r="E14" s="43">
        <v>20235</v>
      </c>
      <c r="F14" s="43">
        <v>30551</v>
      </c>
      <c r="K14" s="46" t="s">
        <v>9</v>
      </c>
      <c r="L14" s="10">
        <v>3</v>
      </c>
      <c r="M14">
        <f t="shared" si="0"/>
        <v>-0.95715242265534106</v>
      </c>
      <c r="N14">
        <f t="shared" si="1"/>
        <v>-0.33931833897128016</v>
      </c>
      <c r="O14" s="43">
        <f t="shared" si="2"/>
        <v>-3.8093291137754635E-2</v>
      </c>
      <c r="P14" s="43"/>
      <c r="Q14" s="43"/>
      <c r="R14" s="43"/>
      <c r="S14" s="43"/>
      <c r="T14" s="43"/>
      <c r="U14" s="43"/>
      <c r="V14" s="43"/>
      <c r="W14" s="43"/>
    </row>
    <row r="15" spans="1:23" ht="16" thickTop="1">
      <c r="A15" s="14">
        <v>624</v>
      </c>
      <c r="B15" s="15">
        <v>1</v>
      </c>
      <c r="C15" s="50">
        <v>43379</v>
      </c>
      <c r="D15" s="50">
        <v>23725</v>
      </c>
      <c r="E15" s="50">
        <v>19355</v>
      </c>
      <c r="F15" s="50">
        <v>12957</v>
      </c>
      <c r="K15" s="14">
        <v>624</v>
      </c>
      <c r="L15" s="15">
        <v>1</v>
      </c>
      <c r="M15">
        <f t="shared" si="0"/>
        <v>-0.60344610853929215</v>
      </c>
      <c r="N15">
        <f t="shared" si="1"/>
        <v>-0.40351233450283619</v>
      </c>
      <c r="O15">
        <f t="shared" si="2"/>
        <v>-0.17261989576980144</v>
      </c>
      <c r="P15">
        <f>AVERAGE(O15:O17)</f>
        <v>-0.12458953668355245</v>
      </c>
      <c r="Q15">
        <f>STDEV(O15:O17)</f>
        <v>4.200739763614289E-2</v>
      </c>
      <c r="R15">
        <f>Q15/(SQRT(3))</f>
        <v>2.4252982333182748E-2</v>
      </c>
      <c r="T15">
        <f>O15-O18</f>
        <v>-0.13279181159749193</v>
      </c>
      <c r="U15" s="48">
        <f>AVERAGE(T15:T17)</f>
        <v>-9.6216727321673648E-2</v>
      </c>
      <c r="V15" s="48">
        <f>STDEV(T15:T17)</f>
        <v>4.6684516906224181E-2</v>
      </c>
      <c r="W15" s="48">
        <f>V15/(SQRT(3))</f>
        <v>2.6953318402796168E-2</v>
      </c>
    </row>
    <row r="16" spans="1:23">
      <c r="A16" s="5">
        <v>624</v>
      </c>
      <c r="B16" s="6">
        <v>2</v>
      </c>
      <c r="C16" s="50">
        <v>43359</v>
      </c>
      <c r="D16" s="50">
        <v>23862</v>
      </c>
      <c r="E16" s="50">
        <v>19783</v>
      </c>
      <c r="F16" s="50">
        <v>20582</v>
      </c>
      <c r="K16" s="5">
        <v>624</v>
      </c>
      <c r="L16" s="6">
        <v>2</v>
      </c>
      <c r="M16">
        <f t="shared" si="0"/>
        <v>-0.59722705868120607</v>
      </c>
      <c r="N16">
        <f t="shared" si="1"/>
        <v>-0.39234565554442985</v>
      </c>
      <c r="O16">
        <f t="shared" si="2"/>
        <v>-0.10644248381727352</v>
      </c>
      <c r="T16">
        <f>O16-O19</f>
        <v>-0.11222410501790503</v>
      </c>
    </row>
    <row r="17" spans="1:24" ht="16" thickBot="1">
      <c r="A17" s="9">
        <v>624</v>
      </c>
      <c r="B17" s="10">
        <v>3</v>
      </c>
      <c r="C17" s="43">
        <v>46634</v>
      </c>
      <c r="D17" s="43">
        <v>27279</v>
      </c>
      <c r="E17" s="43">
        <v>24153</v>
      </c>
      <c r="F17" s="43">
        <v>24032</v>
      </c>
      <c r="K17" s="9">
        <v>624</v>
      </c>
      <c r="L17" s="10">
        <v>3</v>
      </c>
      <c r="M17">
        <f t="shared" si="0"/>
        <v>-0.53621271341491583</v>
      </c>
      <c r="N17">
        <f t="shared" si="1"/>
        <v>-0.32896064642042394</v>
      </c>
      <c r="O17" s="43">
        <f t="shared" si="2"/>
        <v>-9.4706230463582411E-2</v>
      </c>
      <c r="P17" s="43"/>
      <c r="Q17" s="43"/>
      <c r="R17" s="43"/>
      <c r="T17">
        <f>O17-O20</f>
        <v>-4.3634265349623995E-2</v>
      </c>
    </row>
    <row r="18" spans="1:24" ht="16" thickTop="1">
      <c r="A18" s="19" t="s">
        <v>10</v>
      </c>
      <c r="B18" s="15">
        <v>1</v>
      </c>
      <c r="C18" s="50">
        <v>51092</v>
      </c>
      <c r="D18" s="50">
        <v>27295</v>
      </c>
      <c r="E18" s="50">
        <v>35293</v>
      </c>
      <c r="F18" s="50">
        <v>38661</v>
      </c>
      <c r="K18" s="19" t="s">
        <v>10</v>
      </c>
      <c r="L18" s="15">
        <v>1</v>
      </c>
      <c r="M18">
        <f t="shared" si="0"/>
        <v>-0.62692439394680954</v>
      </c>
      <c r="N18">
        <f t="shared" si="1"/>
        <v>-0.18497164259433316</v>
      </c>
      <c r="O18">
        <f t="shared" si="2"/>
        <v>-3.9828084172309507E-2</v>
      </c>
      <c r="P18">
        <f>AVERAGE(O18:O20)</f>
        <v>-2.8372809361878804E-2</v>
      </c>
      <c r="Q18">
        <f>STDEV(O18:O20)</f>
        <v>3.0108139430135794E-2</v>
      </c>
      <c r="R18">
        <f>Q18/(SQRT(3))</f>
        <v>1.7382942404787688E-2</v>
      </c>
    </row>
    <row r="19" spans="1:24">
      <c r="A19" s="20" t="s">
        <v>10</v>
      </c>
      <c r="B19" s="6">
        <v>2</v>
      </c>
      <c r="C19" s="50">
        <v>49175</v>
      </c>
      <c r="D19" s="50">
        <v>26560</v>
      </c>
      <c r="E19" s="50">
        <v>22045</v>
      </c>
      <c r="F19" s="50">
        <v>51206</v>
      </c>
      <c r="K19" s="20" t="s">
        <v>10</v>
      </c>
      <c r="L19" s="6">
        <v>2</v>
      </c>
      <c r="M19">
        <f t="shared" si="0"/>
        <v>-0.61597903966688961</v>
      </c>
      <c r="N19">
        <f t="shared" si="1"/>
        <v>-0.40114977273261088</v>
      </c>
      <c r="O19">
        <f t="shared" si="2"/>
        <v>5.7816212006315147E-3</v>
      </c>
    </row>
    <row r="20" spans="1:24" ht="16" thickBot="1">
      <c r="A20" s="47" t="s">
        <v>10</v>
      </c>
      <c r="B20" s="10">
        <v>3</v>
      </c>
      <c r="C20" s="43">
        <v>51903</v>
      </c>
      <c r="D20" s="43">
        <v>26310</v>
      </c>
      <c r="E20" s="43">
        <v>25187</v>
      </c>
      <c r="F20" s="43">
        <v>36302</v>
      </c>
      <c r="K20" s="47" t="s">
        <v>10</v>
      </c>
      <c r="L20" s="10">
        <v>3</v>
      </c>
      <c r="M20">
        <f t="shared" si="0"/>
        <v>-0.67942749691729354</v>
      </c>
      <c r="N20">
        <f t="shared" si="1"/>
        <v>-0.36152430178812728</v>
      </c>
      <c r="O20" s="43">
        <f t="shared" si="2"/>
        <v>-5.1071965113958416E-2</v>
      </c>
      <c r="P20" s="43"/>
      <c r="Q20" s="43"/>
      <c r="R20" s="43"/>
      <c r="S20" s="43"/>
      <c r="T20" s="43"/>
      <c r="U20" s="43"/>
      <c r="V20" s="43"/>
      <c r="W20" s="43"/>
      <c r="X20" s="43"/>
    </row>
    <row r="21" spans="1:24" ht="16" thickTop="1">
      <c r="A21" s="14">
        <v>374</v>
      </c>
      <c r="B21" s="15">
        <v>1</v>
      </c>
      <c r="C21" s="50">
        <v>46032</v>
      </c>
      <c r="D21" s="50">
        <v>39650</v>
      </c>
      <c r="E21" s="50">
        <v>36892</v>
      </c>
      <c r="F21" s="50">
        <v>46367</v>
      </c>
      <c r="K21" s="14">
        <v>374</v>
      </c>
      <c r="L21" s="15">
        <v>1</v>
      </c>
      <c r="M21">
        <f t="shared" si="0"/>
        <v>-0.14924585872833507</v>
      </c>
      <c r="N21">
        <f t="shared" si="1"/>
        <v>-0.1106710407178598</v>
      </c>
      <c r="O21">
        <f t="shared" si="2"/>
        <v>1.0358846426948378E-3</v>
      </c>
      <c r="P21">
        <f>AVERAGE(O21:O23)</f>
        <v>7.2127603443987165E-2</v>
      </c>
      <c r="Q21">
        <f>STDEV(O21:O23)</f>
        <v>7.3357978911164398E-2</v>
      </c>
      <c r="R21">
        <f>Q21/(SQRT(3))</f>
        <v>4.2353248871567654E-2</v>
      </c>
      <c r="T21">
        <f>O21-O24</f>
        <v>-9.1976401982635708E-2</v>
      </c>
      <c r="U21" s="48">
        <f>AVERAGE(T21:T23)</f>
        <v>1.5456880985298189E-2</v>
      </c>
      <c r="V21" s="48">
        <f>STDEV(T21:T23)</f>
        <v>0.10073893220629999</v>
      </c>
      <c r="W21" s="48">
        <f>V21/(SQRT(3))</f>
        <v>5.8161649627182767E-2</v>
      </c>
    </row>
    <row r="22" spans="1:24">
      <c r="A22" s="5">
        <v>374</v>
      </c>
      <c r="B22" s="6">
        <v>2</v>
      </c>
      <c r="C22" s="50">
        <v>46893</v>
      </c>
      <c r="D22" s="50">
        <v>43857</v>
      </c>
      <c r="E22" s="50">
        <v>45373</v>
      </c>
      <c r="F22" s="50">
        <v>75368</v>
      </c>
      <c r="I22">
        <v>659</v>
      </c>
      <c r="K22" s="5">
        <v>374</v>
      </c>
      <c r="L22" s="6">
        <v>2</v>
      </c>
      <c r="M22">
        <f t="shared" si="0"/>
        <v>-6.693406938385528E-2</v>
      </c>
      <c r="N22">
        <f t="shared" si="1"/>
        <v>-1.6475598051420327E-2</v>
      </c>
      <c r="O22">
        <f t="shared" si="2"/>
        <v>6.7787767309274688E-2</v>
      </c>
      <c r="T22">
        <f>O22-O25</f>
        <v>3.0548404409712397E-2</v>
      </c>
    </row>
    <row r="23" spans="1:24" ht="16" thickBot="1">
      <c r="A23" s="9">
        <v>374</v>
      </c>
      <c r="B23" s="10">
        <v>3</v>
      </c>
      <c r="C23" s="43">
        <v>43678</v>
      </c>
      <c r="D23" s="43">
        <v>39251</v>
      </c>
      <c r="E23" s="43">
        <v>46408</v>
      </c>
      <c r="F23" s="43">
        <v>122702</v>
      </c>
      <c r="I23">
        <v>607</v>
      </c>
      <c r="K23" s="9">
        <v>374</v>
      </c>
      <c r="L23" s="10">
        <v>3</v>
      </c>
      <c r="M23">
        <f t="shared" si="0"/>
        <v>-0.1068676212317078</v>
      </c>
      <c r="N23">
        <f t="shared" si="1"/>
        <v>3.0313657660591378E-2</v>
      </c>
      <c r="O23" s="43">
        <f t="shared" si="2"/>
        <v>0.14755915837999195</v>
      </c>
      <c r="P23" s="43"/>
      <c r="Q23" s="43"/>
      <c r="R23" s="43"/>
      <c r="T23">
        <f>O23-O26</f>
        <v>0.10779864052881788</v>
      </c>
    </row>
    <row r="24" spans="1:24" ht="16" thickTop="1">
      <c r="A24" s="19" t="s">
        <v>11</v>
      </c>
      <c r="B24" s="15">
        <v>1</v>
      </c>
      <c r="C24" s="50">
        <v>45522</v>
      </c>
      <c r="D24" s="50">
        <v>37957</v>
      </c>
      <c r="E24" s="50">
        <v>37587</v>
      </c>
      <c r="F24" s="50">
        <v>87294</v>
      </c>
      <c r="I24">
        <v>624</v>
      </c>
      <c r="K24" s="19" t="s">
        <v>11</v>
      </c>
      <c r="L24" s="15">
        <v>1</v>
      </c>
      <c r="M24">
        <f t="shared" si="0"/>
        <v>-0.18174178552382739</v>
      </c>
      <c r="N24">
        <f t="shared" si="1"/>
        <v>-9.5768739826233698E-2</v>
      </c>
      <c r="O24">
        <f t="shared" si="2"/>
        <v>9.3012286625330551E-2</v>
      </c>
      <c r="P24" s="48">
        <f>AVERAGE(O24:O26)</f>
        <v>5.6670722458688975E-2</v>
      </c>
      <c r="Q24" s="48">
        <f>STDEV(O24:O26)</f>
        <v>3.1497952633958666E-2</v>
      </c>
      <c r="R24" s="48">
        <f>Q24/(SQRT(3))</f>
        <v>1.8185351432138119E-2</v>
      </c>
    </row>
    <row r="25" spans="1:24">
      <c r="A25" s="19" t="s">
        <v>11</v>
      </c>
      <c r="B25" s="6">
        <v>2</v>
      </c>
      <c r="C25" s="50">
        <v>43310</v>
      </c>
      <c r="D25" s="50">
        <v>36355</v>
      </c>
      <c r="E25" s="50">
        <v>34477</v>
      </c>
      <c r="F25" s="50">
        <v>56208</v>
      </c>
      <c r="I25">
        <v>374</v>
      </c>
      <c r="K25" s="19" t="s">
        <v>11</v>
      </c>
      <c r="L25" s="6">
        <v>2</v>
      </c>
      <c r="M25">
        <f t="shared" si="0"/>
        <v>-0.17505180912451515</v>
      </c>
      <c r="N25">
        <f t="shared" si="1"/>
        <v>-0.11404556008846246</v>
      </c>
      <c r="O25">
        <f t="shared" si="2"/>
        <v>3.7239362899562291E-2</v>
      </c>
    </row>
    <row r="26" spans="1:24" ht="16" thickBot="1">
      <c r="A26" s="46" t="s">
        <v>11</v>
      </c>
      <c r="B26" s="10">
        <v>3</v>
      </c>
      <c r="C26" s="43">
        <v>40849</v>
      </c>
      <c r="D26" s="43">
        <v>35002</v>
      </c>
      <c r="E26" s="43">
        <v>32748</v>
      </c>
      <c r="F26" s="43">
        <v>53958</v>
      </c>
      <c r="K26" s="46" t="s">
        <v>11</v>
      </c>
      <c r="L26" s="10">
        <v>3</v>
      </c>
      <c r="M26">
        <f t="shared" si="0"/>
        <v>-0.1544771384882494</v>
      </c>
      <c r="N26">
        <f t="shared" si="1"/>
        <v>-0.11052022484400664</v>
      </c>
      <c r="O26" s="43">
        <f t="shared" si="2"/>
        <v>3.9760517851174064E-2</v>
      </c>
      <c r="P26" s="43"/>
      <c r="Q26" s="43"/>
      <c r="R26" s="43"/>
      <c r="S26" s="43"/>
      <c r="T26" s="43"/>
      <c r="U26" s="43"/>
      <c r="V26" s="43"/>
      <c r="W26" s="43"/>
    </row>
    <row r="27" spans="1:24" ht="16" thickTop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workbookViewId="0">
      <selection activeCell="Q4" sqref="Q4:Q12"/>
    </sheetView>
  </sheetViews>
  <sheetFormatPr baseColWidth="10" defaultRowHeight="15" x14ac:dyDescent="0"/>
  <sheetData>
    <row r="1" spans="1:28">
      <c r="A1" t="s">
        <v>60</v>
      </c>
    </row>
    <row r="2" spans="1:28">
      <c r="A2" t="s">
        <v>61</v>
      </c>
      <c r="Q2" s="48"/>
    </row>
    <row r="3" spans="1:28">
      <c r="Q3" s="48" t="s">
        <v>54</v>
      </c>
      <c r="X3" t="s">
        <v>62</v>
      </c>
      <c r="Y3" t="s">
        <v>70</v>
      </c>
    </row>
    <row r="4" spans="1:28">
      <c r="A4" t="s">
        <v>7</v>
      </c>
      <c r="B4" t="s">
        <v>2</v>
      </c>
      <c r="C4" t="s">
        <v>49</v>
      </c>
      <c r="D4" t="s">
        <v>58</v>
      </c>
      <c r="E4" t="s">
        <v>67</v>
      </c>
      <c r="F4" t="s">
        <v>69</v>
      </c>
      <c r="G4" t="s">
        <v>84</v>
      </c>
      <c r="H4" t="s">
        <v>85</v>
      </c>
      <c r="I4" t="s">
        <v>72</v>
      </c>
      <c r="L4" s="48" t="s">
        <v>75</v>
      </c>
      <c r="M4" s="48" t="s">
        <v>76</v>
      </c>
      <c r="N4" s="48" t="s">
        <v>77</v>
      </c>
      <c r="O4" s="48" t="s">
        <v>78</v>
      </c>
      <c r="Q4" s="48" t="s">
        <v>7</v>
      </c>
      <c r="R4" t="s">
        <v>49</v>
      </c>
      <c r="S4" t="s">
        <v>72</v>
      </c>
      <c r="T4" t="s">
        <v>73</v>
      </c>
      <c r="U4" t="s">
        <v>69</v>
      </c>
      <c r="V4" t="s">
        <v>73</v>
      </c>
      <c r="W4" t="s">
        <v>72</v>
      </c>
      <c r="Y4" t="s">
        <v>57</v>
      </c>
      <c r="Z4" t="s">
        <v>73</v>
      </c>
      <c r="AA4" t="s">
        <v>71</v>
      </c>
      <c r="AB4" t="s">
        <v>73</v>
      </c>
    </row>
    <row r="5" spans="1:28">
      <c r="A5" s="5">
        <v>659</v>
      </c>
      <c r="B5" s="6">
        <v>1</v>
      </c>
      <c r="C5">
        <v>1109</v>
      </c>
      <c r="D5">
        <v>1068</v>
      </c>
      <c r="E5">
        <v>1069</v>
      </c>
      <c r="F5">
        <v>1080</v>
      </c>
      <c r="G5">
        <f>E8-E5</f>
        <v>-77</v>
      </c>
      <c r="H5">
        <f>AVERAGE(G5:G7)</f>
        <v>18.333333333333332</v>
      </c>
      <c r="I5">
        <f>STDEV(G5:G7)</f>
        <v>85.704920123253913</v>
      </c>
      <c r="L5" s="53">
        <f>C5/C34</f>
        <v>13.047058823529412</v>
      </c>
      <c r="M5" s="53">
        <f t="shared" ref="M5:O20" si="0">D5/D34</f>
        <v>12.564705882352941</v>
      </c>
      <c r="N5" s="53">
        <f t="shared" si="0"/>
        <v>12.011235955056179</v>
      </c>
      <c r="O5" s="53">
        <f t="shared" si="0"/>
        <v>12.55813953488372</v>
      </c>
      <c r="Q5" s="51">
        <v>659</v>
      </c>
      <c r="R5" s="52">
        <f>AVERAGE(C5:C7)</f>
        <v>1098.3333333333333</v>
      </c>
      <c r="S5" s="53">
        <f>STDEV(C5:C7)</f>
        <v>10.503967504392486</v>
      </c>
      <c r="T5" s="53">
        <f>S5/(SQRT(3))</f>
        <v>6.0644684662200836</v>
      </c>
      <c r="U5" s="52">
        <f>AVERAGE(F5:F7)</f>
        <v>979</v>
      </c>
      <c r="V5" s="52">
        <f>STDEV(F5:F7)</f>
        <v>87.789521014754371</v>
      </c>
      <c r="W5" s="52">
        <f>V5/(SQRT(3))</f>
        <v>50.685303589896748</v>
      </c>
      <c r="X5" s="52">
        <f>U5-R5</f>
        <v>-119.33333333333326</v>
      </c>
      <c r="Y5" s="53">
        <f>R6-R5</f>
        <v>1</v>
      </c>
      <c r="Z5" s="53">
        <f>SQRT(T5^2 +T6^2)</f>
        <v>6.7247470006106713</v>
      </c>
      <c r="AA5" s="53">
        <f>U6-U5</f>
        <v>84</v>
      </c>
      <c r="AB5" s="53">
        <f>SQRT(W5^2 +W6^2)</f>
        <v>59</v>
      </c>
    </row>
    <row r="6" spans="1:28">
      <c r="A6" s="5">
        <v>659</v>
      </c>
      <c r="B6" s="6">
        <v>2</v>
      </c>
      <c r="C6">
        <v>1098</v>
      </c>
      <c r="D6">
        <v>1099</v>
      </c>
      <c r="E6">
        <v>1003</v>
      </c>
      <c r="F6">
        <v>936</v>
      </c>
      <c r="G6">
        <f>E9-E6</f>
        <v>43</v>
      </c>
      <c r="L6" s="53">
        <f t="shared" ref="L6:L28" si="1">C6/C35</f>
        <v>12.91764705882353</v>
      </c>
      <c r="M6" s="53">
        <f t="shared" si="0"/>
        <v>12.632183908045977</v>
      </c>
      <c r="N6" s="53">
        <f t="shared" si="0"/>
        <v>11.94047619047619</v>
      </c>
      <c r="O6" s="53">
        <f t="shared" si="0"/>
        <v>12</v>
      </c>
      <c r="Q6" s="51" t="s">
        <v>63</v>
      </c>
      <c r="R6" s="52">
        <f>AVERAGE(C8:C10)</f>
        <v>1099.3333333333333</v>
      </c>
      <c r="S6" s="53">
        <f>STDEV(C8:C10)</f>
        <v>5.0332229568471671</v>
      </c>
      <c r="T6" s="53">
        <f t="shared" ref="T6:T12" si="2">S6/(SQRT(3))</f>
        <v>2.9059326290271161</v>
      </c>
      <c r="U6" s="52">
        <f>AVERAGE(F8:F10)</f>
        <v>1063</v>
      </c>
      <c r="V6" s="52">
        <f>STDEV(F8:F10)</f>
        <v>52.306787322488084</v>
      </c>
      <c r="W6" s="52">
        <f t="shared" ref="W6:W12" si="3">V6/(SQRT(3))</f>
        <v>30.199337741083003</v>
      </c>
      <c r="X6" s="52">
        <f t="shared" ref="X6:X12" si="4">U6-R6</f>
        <v>-36.333333333333258</v>
      </c>
      <c r="Y6" s="53"/>
      <c r="Z6" s="53"/>
      <c r="AA6" s="53"/>
      <c r="AB6" s="53"/>
    </row>
    <row r="7" spans="1:28" ht="16" thickBot="1">
      <c r="A7" s="9">
        <v>659</v>
      </c>
      <c r="B7" s="10">
        <v>3</v>
      </c>
      <c r="C7">
        <v>1088</v>
      </c>
      <c r="D7">
        <v>1096</v>
      </c>
      <c r="E7">
        <v>967</v>
      </c>
      <c r="F7">
        <v>921</v>
      </c>
      <c r="G7">
        <f>E10-E7</f>
        <v>89</v>
      </c>
      <c r="L7" s="53">
        <f t="shared" si="1"/>
        <v>12.8</v>
      </c>
      <c r="M7" s="53">
        <f t="shared" si="0"/>
        <v>12.454545454545455</v>
      </c>
      <c r="N7" s="53">
        <f t="shared" si="0"/>
        <v>11.938271604938272</v>
      </c>
      <c r="O7" s="53">
        <f t="shared" si="0"/>
        <v>11.961038961038961</v>
      </c>
      <c r="Q7" s="51">
        <v>607</v>
      </c>
      <c r="R7" s="52">
        <f>AVERAGE(C11:C13)</f>
        <v>1589.3333333333333</v>
      </c>
      <c r="S7" s="53">
        <f>STDEV(C11:C13)</f>
        <v>1.5275252316519465</v>
      </c>
      <c r="T7" s="53">
        <f t="shared" si="2"/>
        <v>0.88191710368819687</v>
      </c>
      <c r="U7" s="52">
        <f>AVERAGE(F11:F13)</f>
        <v>1446</v>
      </c>
      <c r="V7" s="52">
        <f>STDEV(F11:F13)</f>
        <v>110.43550153822818</v>
      </c>
      <c r="W7" s="52">
        <f t="shared" si="3"/>
        <v>63.759966541187374</v>
      </c>
      <c r="X7" s="52">
        <f t="shared" si="4"/>
        <v>-143.33333333333326</v>
      </c>
      <c r="Y7" s="53">
        <f>R8-R7</f>
        <v>67</v>
      </c>
      <c r="Z7" s="53">
        <f>SQRT(T7^2 +T8^2)</f>
        <v>2.3570226039551585</v>
      </c>
      <c r="AA7" s="53">
        <f>U8-U7</f>
        <v>-13.666666666666742</v>
      </c>
      <c r="AB7" s="53">
        <f>SQRT(W7^2 +W8^2)</f>
        <v>79.587129054333346</v>
      </c>
    </row>
    <row r="8" spans="1:28" ht="16" thickTop="1">
      <c r="A8" s="19" t="s">
        <v>8</v>
      </c>
      <c r="B8" s="15">
        <v>1</v>
      </c>
      <c r="C8">
        <v>1100</v>
      </c>
      <c r="D8">
        <v>1037</v>
      </c>
      <c r="E8">
        <v>992</v>
      </c>
      <c r="F8">
        <v>1027</v>
      </c>
      <c r="L8" s="53">
        <f t="shared" si="1"/>
        <v>12.790697674418604</v>
      </c>
      <c r="M8" s="53">
        <f t="shared" si="0"/>
        <v>11.651685393258427</v>
      </c>
      <c r="N8" s="53">
        <f t="shared" si="0"/>
        <v>12.097560975609756</v>
      </c>
      <c r="O8" s="53">
        <f t="shared" si="0"/>
        <v>12.8375</v>
      </c>
      <c r="Q8" s="51" t="s">
        <v>64</v>
      </c>
      <c r="R8" s="52">
        <f>AVERAGE(C14:C16)</f>
        <v>1656.3333333333333</v>
      </c>
      <c r="S8" s="53">
        <f>STDEV(C14:C16)</f>
        <v>3.7859388972001824</v>
      </c>
      <c r="T8" s="53">
        <f t="shared" si="2"/>
        <v>2.1858128414340001</v>
      </c>
      <c r="U8" s="52">
        <f>AVERAGE(F14:F16)</f>
        <v>1432.3333333333333</v>
      </c>
      <c r="V8" s="52">
        <f>STDEV(F14:F16)</f>
        <v>82.500505048959141</v>
      </c>
      <c r="W8" s="52">
        <f t="shared" si="3"/>
        <v>47.631688798296643</v>
      </c>
      <c r="X8" s="52">
        <f t="shared" si="4"/>
        <v>-224</v>
      </c>
      <c r="Y8" s="53"/>
      <c r="Z8" s="53"/>
      <c r="AA8" s="53"/>
      <c r="AB8" s="53"/>
    </row>
    <row r="9" spans="1:28">
      <c r="A9" s="19" t="s">
        <v>8</v>
      </c>
      <c r="B9" s="6">
        <v>2</v>
      </c>
      <c r="C9">
        <v>1094</v>
      </c>
      <c r="D9">
        <v>1061</v>
      </c>
      <c r="E9">
        <v>1046</v>
      </c>
      <c r="F9">
        <v>1039</v>
      </c>
      <c r="L9" s="53">
        <f t="shared" si="1"/>
        <v>12.870588235294118</v>
      </c>
      <c r="M9" s="53">
        <f t="shared" si="0"/>
        <v>12.056818181818182</v>
      </c>
      <c r="N9" s="53">
        <f t="shared" si="0"/>
        <v>12.602409638554217</v>
      </c>
      <c r="O9" s="53">
        <f t="shared" si="0"/>
        <v>12.82716049382716</v>
      </c>
      <c r="Q9" s="51">
        <v>624</v>
      </c>
      <c r="R9" s="52">
        <f>AVERAGE(C17:C19)</f>
        <v>1136.3333333333333</v>
      </c>
      <c r="S9" s="53">
        <f>STDEV(C17:C19)</f>
        <v>10.016652800877813</v>
      </c>
      <c r="T9" s="53">
        <f t="shared" si="2"/>
        <v>5.7831171909658243</v>
      </c>
      <c r="U9" s="52">
        <f>AVERAGE(F17:F19)</f>
        <v>1148.3333333333333</v>
      </c>
      <c r="V9" s="52">
        <f>STDEV(F17:F19)</f>
        <v>24.419937209856485</v>
      </c>
      <c r="W9" s="52">
        <f t="shared" si="3"/>
        <v>14.098857321704401</v>
      </c>
      <c r="X9" s="52">
        <f t="shared" si="4"/>
        <v>12</v>
      </c>
      <c r="Y9" s="53">
        <f>R10-R9</f>
        <v>23</v>
      </c>
      <c r="Z9" s="53">
        <f>SQRT(T9^2 +T10^2)</f>
        <v>8.2596744622425788</v>
      </c>
      <c r="AA9" s="53">
        <f>U10-U9</f>
        <v>133.66666666666674</v>
      </c>
      <c r="AB9" s="53">
        <f>SQRT(W9^2 +W10^2)</f>
        <v>25.300417212194567</v>
      </c>
    </row>
    <row r="10" spans="1:28" ht="16" thickBot="1">
      <c r="A10" s="46" t="s">
        <v>8</v>
      </c>
      <c r="B10" s="10">
        <v>3</v>
      </c>
      <c r="C10">
        <v>1104</v>
      </c>
      <c r="D10">
        <v>1038</v>
      </c>
      <c r="E10">
        <v>1056</v>
      </c>
      <c r="F10">
        <v>1123</v>
      </c>
      <c r="L10" s="53">
        <f t="shared" si="1"/>
        <v>12.837209302325581</v>
      </c>
      <c r="M10" s="53">
        <f t="shared" si="0"/>
        <v>12.069767441860465</v>
      </c>
      <c r="N10" s="53">
        <f t="shared" si="0"/>
        <v>12</v>
      </c>
      <c r="O10" s="53">
        <f t="shared" si="0"/>
        <v>13.05813953488372</v>
      </c>
      <c r="Q10" s="51" t="s">
        <v>65</v>
      </c>
      <c r="R10" s="52">
        <f>AVERAGE(C20:C22)</f>
        <v>1159.3333333333333</v>
      </c>
      <c r="S10" s="53">
        <f>STDEV(C20:C22)</f>
        <v>10.214368964029708</v>
      </c>
      <c r="T10" s="53">
        <f t="shared" si="2"/>
        <v>5.8972686709847109</v>
      </c>
      <c r="U10" s="52">
        <f>AVERAGE(F20:F22)</f>
        <v>1282</v>
      </c>
      <c r="V10" s="52">
        <f>STDEV(F20:F22)</f>
        <v>36.386810797320507</v>
      </c>
      <c r="W10" s="52">
        <f t="shared" si="3"/>
        <v>21.007935008784976</v>
      </c>
      <c r="X10" s="52">
        <f t="shared" si="4"/>
        <v>122.66666666666674</v>
      </c>
      <c r="Y10" s="53"/>
      <c r="Z10" s="53"/>
      <c r="AA10" s="53"/>
      <c r="AB10" s="53"/>
    </row>
    <row r="11" spans="1:28" ht="16" thickTop="1">
      <c r="A11" s="14">
        <v>607</v>
      </c>
      <c r="B11" s="15">
        <v>1</v>
      </c>
      <c r="C11">
        <v>1589</v>
      </c>
      <c r="D11">
        <v>1186</v>
      </c>
      <c r="E11">
        <v>1198</v>
      </c>
      <c r="F11">
        <v>1526</v>
      </c>
      <c r="G11">
        <f>E16-E11</f>
        <v>-60</v>
      </c>
      <c r="H11">
        <f>AVERAGE(G11:G13)</f>
        <v>-21</v>
      </c>
      <c r="I11">
        <f>STDEV(G11:G13)</f>
        <v>186.58242146568898</v>
      </c>
      <c r="L11" s="53">
        <f t="shared" si="1"/>
        <v>15.89</v>
      </c>
      <c r="M11" s="53">
        <f t="shared" si="0"/>
        <v>12.75268817204301</v>
      </c>
      <c r="N11" s="53">
        <f t="shared" si="0"/>
        <v>13.021739130434783</v>
      </c>
      <c r="O11" s="53">
        <f t="shared" si="0"/>
        <v>16.955555555555556</v>
      </c>
      <c r="Q11" s="51">
        <v>374</v>
      </c>
      <c r="R11" s="52">
        <f>AVERAGE(C23:C25)</f>
        <v>118.66666666666667</v>
      </c>
      <c r="S11" s="53">
        <f>STDEV(C23:C25)</f>
        <v>1.5275252316519468</v>
      </c>
      <c r="T11" s="53">
        <f t="shared" si="2"/>
        <v>0.88191710368819698</v>
      </c>
      <c r="U11" s="52">
        <f>AVERAGE(F23:F25)</f>
        <v>99.666666666666671</v>
      </c>
      <c r="V11" s="52">
        <f>STDEV(F23:F25)</f>
        <v>3.5118845842842461</v>
      </c>
      <c r="W11" s="52">
        <f t="shared" si="3"/>
        <v>2.0275875100994067</v>
      </c>
      <c r="X11" s="52">
        <f t="shared" si="4"/>
        <v>-19</v>
      </c>
      <c r="Y11" s="53">
        <f>R12-R11</f>
        <v>0</v>
      </c>
      <c r="Z11" s="53">
        <f>SQRT(T11^2 +T12^2)</f>
        <v>1.2472191289246473</v>
      </c>
      <c r="AA11" s="53">
        <f>U12-U11</f>
        <v>4</v>
      </c>
      <c r="AB11" s="53">
        <f>SQRT(W11^2 +W12^2)</f>
        <v>3.1446603773522015</v>
      </c>
    </row>
    <row r="12" spans="1:28">
      <c r="A12" s="5">
        <v>607</v>
      </c>
      <c r="B12" s="6">
        <v>2</v>
      </c>
      <c r="C12">
        <v>1588</v>
      </c>
      <c r="D12">
        <v>1152</v>
      </c>
      <c r="E12">
        <v>1177</v>
      </c>
      <c r="F12">
        <v>1320</v>
      </c>
      <c r="G12">
        <f>E15-E12</f>
        <v>182</v>
      </c>
      <c r="L12" s="53">
        <f t="shared" si="1"/>
        <v>15.88</v>
      </c>
      <c r="M12" s="53">
        <f t="shared" si="0"/>
        <v>12.521739130434783</v>
      </c>
      <c r="N12" s="53">
        <f t="shared" si="0"/>
        <v>13.077777777777778</v>
      </c>
      <c r="O12" s="53">
        <f t="shared" si="0"/>
        <v>15.348837209302326</v>
      </c>
      <c r="Q12" s="51" t="s">
        <v>66</v>
      </c>
      <c r="R12" s="52">
        <f>AVERAGE(C26:C28)</f>
        <v>118.66666666666667</v>
      </c>
      <c r="S12" s="53">
        <f>STDEV(C26:C28)</f>
        <v>1.5275252316519468</v>
      </c>
      <c r="T12" s="53">
        <f t="shared" si="2"/>
        <v>0.88191710368819698</v>
      </c>
      <c r="U12" s="52">
        <f>AVERAGE(F26:F28)</f>
        <v>103.66666666666667</v>
      </c>
      <c r="V12" s="52">
        <f>STDEV(F26:F28)</f>
        <v>4.1633319989322652</v>
      </c>
      <c r="W12" s="52">
        <f t="shared" si="3"/>
        <v>2.4037008503093262</v>
      </c>
      <c r="X12" s="52">
        <f t="shared" si="4"/>
        <v>-15</v>
      </c>
      <c r="Y12" s="53"/>
      <c r="Z12" s="53"/>
      <c r="AA12" s="53"/>
      <c r="AB12" s="53"/>
    </row>
    <row r="13" spans="1:28" ht="16" thickBot="1">
      <c r="A13" s="9">
        <v>607</v>
      </c>
      <c r="B13" s="10">
        <v>3</v>
      </c>
      <c r="C13">
        <v>1591</v>
      </c>
      <c r="D13">
        <v>1343</v>
      </c>
      <c r="E13">
        <v>1323</v>
      </c>
      <c r="F13">
        <v>1492</v>
      </c>
      <c r="G13">
        <f>E16-E13</f>
        <v>-185</v>
      </c>
      <c r="L13" s="53">
        <f t="shared" si="1"/>
        <v>15.752475247524753</v>
      </c>
      <c r="M13" s="53">
        <f t="shared" si="0"/>
        <v>14.136842105263158</v>
      </c>
      <c r="N13" s="53">
        <f t="shared" si="0"/>
        <v>14.380434782608695</v>
      </c>
      <c r="O13" s="53">
        <f t="shared" si="0"/>
        <v>17.149425287356323</v>
      </c>
    </row>
    <row r="14" spans="1:28" ht="16" thickTop="1">
      <c r="A14" s="19" t="s">
        <v>9</v>
      </c>
      <c r="B14" s="15">
        <v>1</v>
      </c>
      <c r="C14">
        <v>1659</v>
      </c>
      <c r="D14">
        <v>1042</v>
      </c>
      <c r="E14">
        <v>1166</v>
      </c>
      <c r="F14">
        <v>1468</v>
      </c>
      <c r="L14" s="53">
        <f t="shared" si="1"/>
        <v>16.264705882352942</v>
      </c>
      <c r="M14" s="53">
        <f t="shared" si="0"/>
        <v>10.63265306122449</v>
      </c>
      <c r="N14" s="53">
        <f t="shared" si="0"/>
        <v>12.145833333333334</v>
      </c>
      <c r="O14" s="53">
        <f t="shared" si="0"/>
        <v>15.291666666666666</v>
      </c>
    </row>
    <row r="15" spans="1:28">
      <c r="A15" s="19" t="s">
        <v>9</v>
      </c>
      <c r="B15" s="6">
        <v>2</v>
      </c>
      <c r="C15">
        <v>1652</v>
      </c>
      <c r="D15">
        <v>873</v>
      </c>
      <c r="E15">
        <v>1359</v>
      </c>
      <c r="F15">
        <v>1491</v>
      </c>
      <c r="L15" s="53">
        <f t="shared" si="1"/>
        <v>16.196078431372548</v>
      </c>
      <c r="M15" s="53">
        <f t="shared" si="0"/>
        <v>9.09375</v>
      </c>
      <c r="N15" s="53">
        <f t="shared" si="0"/>
        <v>13.194174757281553</v>
      </c>
      <c r="O15" s="53">
        <f t="shared" si="0"/>
        <v>15.371134020618557</v>
      </c>
      <c r="Q15" t="s">
        <v>79</v>
      </c>
      <c r="R15" t="s">
        <v>80</v>
      </c>
      <c r="S15" t="s">
        <v>81</v>
      </c>
      <c r="T15" t="s">
        <v>82</v>
      </c>
      <c r="U15" t="s">
        <v>83</v>
      </c>
    </row>
    <row r="16" spans="1:28" ht="16" thickBot="1">
      <c r="A16" s="46" t="s">
        <v>9</v>
      </c>
      <c r="B16" s="10">
        <v>3</v>
      </c>
      <c r="C16">
        <v>1658</v>
      </c>
      <c r="D16">
        <v>979</v>
      </c>
      <c r="E16">
        <v>1138</v>
      </c>
      <c r="F16">
        <v>1338</v>
      </c>
      <c r="L16" s="53">
        <f t="shared" si="1"/>
        <v>16.254901960784313</v>
      </c>
      <c r="M16" s="53">
        <f t="shared" si="0"/>
        <v>10.305263157894737</v>
      </c>
      <c r="N16" s="53">
        <f t="shared" si="0"/>
        <v>12.106382978723405</v>
      </c>
      <c r="O16" s="53">
        <f t="shared" si="0"/>
        <v>14.543478260869565</v>
      </c>
      <c r="Q16" s="51">
        <v>659</v>
      </c>
      <c r="R16" s="53">
        <f>AVERAGE(L5:L7)</f>
        <v>12.921568627450981</v>
      </c>
      <c r="S16" s="53">
        <f t="shared" ref="S16:U16" si="5">AVERAGE(M5:M7)</f>
        <v>12.550478414981457</v>
      </c>
      <c r="T16" s="53">
        <f t="shared" si="5"/>
        <v>11.963327916823546</v>
      </c>
      <c r="U16" s="53">
        <f t="shared" si="5"/>
        <v>12.173059498640894</v>
      </c>
    </row>
    <row r="17" spans="1:25" ht="16" thickTop="1">
      <c r="A17" s="14">
        <v>624</v>
      </c>
      <c r="B17" s="15">
        <v>1</v>
      </c>
      <c r="C17">
        <v>1140</v>
      </c>
      <c r="D17">
        <v>1077</v>
      </c>
      <c r="E17">
        <v>1109</v>
      </c>
      <c r="F17">
        <v>1121</v>
      </c>
      <c r="G17">
        <f>E20-E17</f>
        <v>156</v>
      </c>
      <c r="H17">
        <f>AVERAGE(G17:G19)</f>
        <v>-14.666666666666666</v>
      </c>
      <c r="I17">
        <f>STDEV(G17:G19)</f>
        <v>148.28800805639455</v>
      </c>
      <c r="L17" s="53">
        <f t="shared" si="1"/>
        <v>12.954545454545455</v>
      </c>
      <c r="M17" s="53">
        <f t="shared" si="0"/>
        <v>12.821428571428571</v>
      </c>
      <c r="N17" s="53">
        <f t="shared" si="0"/>
        <v>11.797872340425531</v>
      </c>
      <c r="O17" s="53">
        <f t="shared" si="0"/>
        <v>13.506024096385541</v>
      </c>
      <c r="Q17" s="51" t="s">
        <v>63</v>
      </c>
      <c r="R17" s="53">
        <f>AVERAGE(L8:L10)</f>
        <v>12.832831737346103</v>
      </c>
      <c r="S17" s="53">
        <f t="shared" ref="S17:U17" si="6">AVERAGE(M8:M10)</f>
        <v>11.926090338979025</v>
      </c>
      <c r="T17" s="53">
        <f t="shared" si="6"/>
        <v>12.233323538054657</v>
      </c>
      <c r="U17" s="53">
        <f t="shared" si="6"/>
        <v>12.907600009570293</v>
      </c>
    </row>
    <row r="18" spans="1:25">
      <c r="A18" s="5">
        <v>624</v>
      </c>
      <c r="B18" s="6">
        <v>2</v>
      </c>
      <c r="C18">
        <v>1144</v>
      </c>
      <c r="D18">
        <v>1100</v>
      </c>
      <c r="E18">
        <v>1137</v>
      </c>
      <c r="F18">
        <v>1168</v>
      </c>
      <c r="G18">
        <f>E21-E18</f>
        <v>-112</v>
      </c>
      <c r="L18" s="53">
        <f t="shared" si="1"/>
        <v>13</v>
      </c>
      <c r="M18" s="53">
        <f t="shared" si="0"/>
        <v>12.941176470588236</v>
      </c>
      <c r="N18" s="53">
        <f t="shared" si="0"/>
        <v>13.376470588235295</v>
      </c>
      <c r="O18" s="53">
        <f t="shared" si="0"/>
        <v>14.072289156626505</v>
      </c>
      <c r="Q18" s="51">
        <v>607</v>
      </c>
      <c r="R18" s="53">
        <f>AVERAGE(L11:L13)</f>
        <v>15.840825082508251</v>
      </c>
      <c r="S18" s="53">
        <f t="shared" ref="S18:U18" si="7">AVERAGE(M11:M13)</f>
        <v>13.137089802580318</v>
      </c>
      <c r="T18" s="53">
        <f t="shared" si="7"/>
        <v>13.493317230273751</v>
      </c>
      <c r="U18" s="53">
        <f t="shared" si="7"/>
        <v>16.484606017404733</v>
      </c>
    </row>
    <row r="19" spans="1:25" ht="16" thickBot="1">
      <c r="A19" s="9">
        <v>624</v>
      </c>
      <c r="B19" s="10">
        <v>3</v>
      </c>
      <c r="C19">
        <v>1125</v>
      </c>
      <c r="D19">
        <v>1117</v>
      </c>
      <c r="E19">
        <v>1121</v>
      </c>
      <c r="F19">
        <v>1156</v>
      </c>
      <c r="G19">
        <f>E22-E19</f>
        <v>-88</v>
      </c>
      <c r="L19" s="53">
        <f t="shared" si="1"/>
        <v>12.784090909090908</v>
      </c>
      <c r="M19" s="53">
        <f t="shared" si="0"/>
        <v>12.839080459770114</v>
      </c>
      <c r="N19" s="53">
        <f t="shared" si="0"/>
        <v>13.034883720930232</v>
      </c>
      <c r="O19" s="53">
        <f t="shared" si="0"/>
        <v>14.097560975609756</v>
      </c>
      <c r="Q19" s="51" t="s">
        <v>64</v>
      </c>
      <c r="R19" s="53">
        <f>AVERAGE(L14:L16)</f>
        <v>16.238562091503269</v>
      </c>
      <c r="S19" s="53">
        <f t="shared" ref="S19:U19" si="8">AVERAGE(M14:M16)</f>
        <v>10.010555406373074</v>
      </c>
      <c r="T19" s="53">
        <f t="shared" si="8"/>
        <v>12.482130356446097</v>
      </c>
      <c r="U19" s="53">
        <f t="shared" si="8"/>
        <v>15.06875964938493</v>
      </c>
    </row>
    <row r="20" spans="1:25" ht="16" thickTop="1">
      <c r="A20" s="19" t="s">
        <v>10</v>
      </c>
      <c r="B20" s="15">
        <v>1</v>
      </c>
      <c r="C20">
        <v>1171</v>
      </c>
      <c r="D20">
        <v>1017</v>
      </c>
      <c r="E20">
        <v>1265</v>
      </c>
      <c r="F20">
        <v>1324</v>
      </c>
      <c r="L20" s="53">
        <f t="shared" si="1"/>
        <v>13.157303370786517</v>
      </c>
      <c r="M20" s="53">
        <f t="shared" si="0"/>
        <v>11.825581395348838</v>
      </c>
      <c r="N20" s="53">
        <f t="shared" si="0"/>
        <v>14.709302325581396</v>
      </c>
      <c r="O20" s="53">
        <f t="shared" si="0"/>
        <v>14.236559139784946</v>
      </c>
      <c r="Q20" s="51">
        <v>624</v>
      </c>
      <c r="R20" s="53">
        <f>AVERAGE(L17:L19)</f>
        <v>12.912878787878787</v>
      </c>
      <c r="S20" s="53">
        <f t="shared" ref="S20:U20" si="9">AVERAGE(M17:M19)</f>
        <v>12.867228500595642</v>
      </c>
      <c r="T20" s="53">
        <f t="shared" si="9"/>
        <v>12.73640888319702</v>
      </c>
      <c r="U20" s="53">
        <f t="shared" si="9"/>
        <v>13.891958076207269</v>
      </c>
    </row>
    <row r="21" spans="1:25">
      <c r="A21" s="20" t="s">
        <v>10</v>
      </c>
      <c r="B21" s="6">
        <v>2</v>
      </c>
      <c r="C21">
        <v>1152</v>
      </c>
      <c r="D21">
        <v>977</v>
      </c>
      <c r="E21">
        <v>1025</v>
      </c>
      <c r="F21">
        <v>1262</v>
      </c>
      <c r="L21" s="53">
        <f t="shared" si="1"/>
        <v>13.090909090909092</v>
      </c>
      <c r="M21" s="53">
        <f t="shared" ref="M21:M28" si="10">D21/D50</f>
        <v>11.630952380952381</v>
      </c>
      <c r="N21" s="53">
        <f t="shared" ref="N21:N28" si="11">E21/E50</f>
        <v>10.677083333333334</v>
      </c>
      <c r="O21" s="53">
        <f t="shared" ref="O21:O28" si="12">F21/F50</f>
        <v>14.179775280898877</v>
      </c>
      <c r="Q21" s="51" t="s">
        <v>65</v>
      </c>
      <c r="R21" s="53">
        <f>AVERAGE(L20:L22)</f>
        <v>13.124404153898537</v>
      </c>
      <c r="S21" s="53">
        <f t="shared" ref="S21:U21" si="13">AVERAGE(M20:M22)</f>
        <v>11.63060929798276</v>
      </c>
      <c r="T21" s="53">
        <f t="shared" si="13"/>
        <v>12.513108945128439</v>
      </c>
      <c r="U21" s="53">
        <f t="shared" si="13"/>
        <v>14.138778140227942</v>
      </c>
    </row>
    <row r="22" spans="1:25" ht="16" thickBot="1">
      <c r="A22" s="47" t="s">
        <v>10</v>
      </c>
      <c r="B22" s="10">
        <v>3</v>
      </c>
      <c r="C22">
        <v>1155</v>
      </c>
      <c r="D22">
        <v>972</v>
      </c>
      <c r="E22">
        <v>1033</v>
      </c>
      <c r="F22">
        <v>1260</v>
      </c>
      <c r="L22" s="53">
        <f t="shared" si="1"/>
        <v>13.125</v>
      </c>
      <c r="M22" s="53">
        <f t="shared" si="10"/>
        <v>11.435294117647059</v>
      </c>
      <c r="N22" s="53">
        <f t="shared" si="11"/>
        <v>12.152941176470588</v>
      </c>
      <c r="O22" s="53">
        <f t="shared" si="12"/>
        <v>14</v>
      </c>
      <c r="Q22" s="51">
        <v>374</v>
      </c>
      <c r="R22" s="53">
        <f>AVERAGE(L23:L25)</f>
        <v>1.6405377980720448</v>
      </c>
      <c r="S22" s="53">
        <f t="shared" ref="S22:U22" si="14">AVERAGE(M23:M25)</f>
        <v>1.6408137715179969</v>
      </c>
      <c r="T22" s="53">
        <f t="shared" si="14"/>
        <v>1.59</v>
      </c>
      <c r="U22" s="53">
        <f t="shared" si="14"/>
        <v>1.5032967032967033</v>
      </c>
    </row>
    <row r="23" spans="1:25" ht="16" thickTop="1">
      <c r="A23" s="14">
        <v>374</v>
      </c>
      <c r="B23" s="15">
        <v>1</v>
      </c>
      <c r="C23">
        <v>120</v>
      </c>
      <c r="D23">
        <v>118</v>
      </c>
      <c r="E23">
        <v>114</v>
      </c>
      <c r="F23">
        <v>100</v>
      </c>
      <c r="G23">
        <f>E26-E23</f>
        <v>9</v>
      </c>
      <c r="H23">
        <f>AVERAGE(G23:G25)</f>
        <v>6.666666666666667</v>
      </c>
      <c r="I23">
        <f>STDEV(G23:G25)</f>
        <v>4.9328828623162471</v>
      </c>
      <c r="L23" s="53">
        <f t="shared" si="1"/>
        <v>1.6438356164383561</v>
      </c>
      <c r="M23" s="53">
        <f t="shared" si="10"/>
        <v>1.6619718309859155</v>
      </c>
      <c r="N23" s="53">
        <f t="shared" si="11"/>
        <v>1.5833333333333333</v>
      </c>
      <c r="O23" s="53">
        <f t="shared" si="12"/>
        <v>1.5384615384615385</v>
      </c>
      <c r="Q23" s="51" t="s">
        <v>66</v>
      </c>
      <c r="R23" s="53">
        <f>AVERAGE(L26:L28)</f>
        <v>1.6559076682316121</v>
      </c>
      <c r="S23" s="53">
        <f t="shared" ref="S23:U23" si="15">AVERAGE(M26:M28)</f>
        <v>1.680952380952381</v>
      </c>
      <c r="T23" s="53">
        <f t="shared" si="15"/>
        <v>1.636834094368341</v>
      </c>
      <c r="U23" s="53">
        <f t="shared" si="15"/>
        <v>1.5475368692253022</v>
      </c>
    </row>
    <row r="24" spans="1:25">
      <c r="A24" s="5">
        <v>374</v>
      </c>
      <c r="B24" s="6">
        <v>2</v>
      </c>
      <c r="C24">
        <v>119</v>
      </c>
      <c r="D24">
        <v>122</v>
      </c>
      <c r="E24">
        <v>112</v>
      </c>
      <c r="F24">
        <v>96</v>
      </c>
      <c r="G24">
        <f>E27-E24</f>
        <v>10</v>
      </c>
      <c r="L24" s="53">
        <f t="shared" si="1"/>
        <v>1.6527777777777777</v>
      </c>
      <c r="M24" s="53">
        <f t="shared" si="10"/>
        <v>1.6266666666666667</v>
      </c>
      <c r="N24" s="53">
        <f t="shared" si="11"/>
        <v>1.6</v>
      </c>
      <c r="O24" s="53">
        <f t="shared" si="12"/>
        <v>1.5</v>
      </c>
    </row>
    <row r="25" spans="1:25" ht="16" thickBot="1">
      <c r="A25" s="9">
        <v>374</v>
      </c>
      <c r="B25" s="10">
        <v>3</v>
      </c>
      <c r="C25">
        <v>117</v>
      </c>
      <c r="D25">
        <v>116</v>
      </c>
      <c r="E25">
        <v>119</v>
      </c>
      <c r="F25">
        <v>103</v>
      </c>
      <c r="G25">
        <f>E28-E25</f>
        <v>1</v>
      </c>
      <c r="L25" s="53">
        <f t="shared" si="1"/>
        <v>1.625</v>
      </c>
      <c r="M25" s="53">
        <f t="shared" si="10"/>
        <v>1.6338028169014085</v>
      </c>
      <c r="N25" s="53">
        <f t="shared" si="11"/>
        <v>1.5866666666666667</v>
      </c>
      <c r="O25" s="53">
        <f t="shared" si="12"/>
        <v>1.4714285714285715</v>
      </c>
    </row>
    <row r="26" spans="1:25" ht="16" thickTop="1">
      <c r="A26" s="19" t="s">
        <v>11</v>
      </c>
      <c r="B26" s="15">
        <v>1</v>
      </c>
      <c r="C26">
        <v>120</v>
      </c>
      <c r="D26">
        <v>117</v>
      </c>
      <c r="E26">
        <v>123</v>
      </c>
      <c r="F26">
        <v>107</v>
      </c>
      <c r="L26" s="53">
        <f t="shared" si="1"/>
        <v>1.6666666666666667</v>
      </c>
      <c r="M26" s="53">
        <f t="shared" si="10"/>
        <v>1.6714285714285715</v>
      </c>
      <c r="N26" s="53">
        <f t="shared" si="11"/>
        <v>1.64</v>
      </c>
      <c r="O26" s="53">
        <f t="shared" si="12"/>
        <v>1.5285714285714285</v>
      </c>
    </row>
    <row r="27" spans="1:25">
      <c r="A27" s="19" t="s">
        <v>11</v>
      </c>
      <c r="B27" s="6">
        <v>2</v>
      </c>
      <c r="C27">
        <v>117</v>
      </c>
      <c r="D27">
        <v>120</v>
      </c>
      <c r="E27">
        <v>122</v>
      </c>
      <c r="F27">
        <v>105</v>
      </c>
      <c r="L27" s="53">
        <f t="shared" si="1"/>
        <v>1.625</v>
      </c>
      <c r="M27" s="53">
        <f t="shared" si="10"/>
        <v>1.7142857142857142</v>
      </c>
      <c r="N27" s="53">
        <f t="shared" si="11"/>
        <v>1.6266666666666667</v>
      </c>
      <c r="O27" s="53">
        <f t="shared" si="12"/>
        <v>1.5671641791044777</v>
      </c>
    </row>
    <row r="28" spans="1:25" ht="16" thickBot="1">
      <c r="A28" s="46" t="s">
        <v>11</v>
      </c>
      <c r="B28" s="10">
        <v>3</v>
      </c>
      <c r="C28">
        <v>119</v>
      </c>
      <c r="D28">
        <v>116</v>
      </c>
      <c r="E28">
        <v>120</v>
      </c>
      <c r="F28">
        <v>99</v>
      </c>
      <c r="L28" s="53">
        <f t="shared" si="1"/>
        <v>1.676056338028169</v>
      </c>
      <c r="M28" s="53">
        <f t="shared" si="10"/>
        <v>1.6571428571428573</v>
      </c>
      <c r="N28" s="53">
        <f t="shared" si="11"/>
        <v>1.6438356164383561</v>
      </c>
      <c r="O28" s="53">
        <f t="shared" si="12"/>
        <v>1.546875</v>
      </c>
    </row>
    <row r="29" spans="1:25" ht="16" thickTop="1"/>
    <row r="32" spans="1:25">
      <c r="Q32" s="48" t="s">
        <v>54</v>
      </c>
      <c r="X32" t="s">
        <v>62</v>
      </c>
      <c r="Y32" t="s">
        <v>70</v>
      </c>
    </row>
    <row r="33" spans="1:28">
      <c r="A33" t="s">
        <v>7</v>
      </c>
      <c r="B33" t="s">
        <v>2</v>
      </c>
      <c r="C33" t="s">
        <v>49</v>
      </c>
      <c r="D33" t="s">
        <v>58</v>
      </c>
      <c r="E33" t="s">
        <v>67</v>
      </c>
      <c r="F33" t="s">
        <v>69</v>
      </c>
      <c r="Q33" s="48" t="s">
        <v>7</v>
      </c>
      <c r="R33" t="s">
        <v>49</v>
      </c>
      <c r="S33" t="s">
        <v>72</v>
      </c>
      <c r="T33" t="s">
        <v>73</v>
      </c>
      <c r="U33" t="s">
        <v>69</v>
      </c>
      <c r="V33" t="s">
        <v>73</v>
      </c>
      <c r="W33" t="s">
        <v>72</v>
      </c>
      <c r="Y33" t="s">
        <v>57</v>
      </c>
      <c r="Z33" t="s">
        <v>73</v>
      </c>
      <c r="AA33" t="s">
        <v>71</v>
      </c>
      <c r="AB33" t="s">
        <v>73</v>
      </c>
    </row>
    <row r="34" spans="1:28">
      <c r="A34" s="5">
        <v>659</v>
      </c>
      <c r="B34" s="6">
        <v>1</v>
      </c>
      <c r="C34">
        <v>85</v>
      </c>
      <c r="D34">
        <v>85</v>
      </c>
      <c r="E34">
        <v>89</v>
      </c>
      <c r="F34">
        <v>86</v>
      </c>
      <c r="Q34" s="51">
        <v>659</v>
      </c>
      <c r="R34" s="52">
        <f>AVERAGE(C34:C36)</f>
        <v>85</v>
      </c>
      <c r="S34" s="53">
        <f>STDEV(C34:C36)</f>
        <v>0</v>
      </c>
      <c r="T34" s="53">
        <f>S34/(SQRT(3))</f>
        <v>0</v>
      </c>
      <c r="U34" s="52">
        <f>AVERAGE(F34:F36)</f>
        <v>80.333333333333329</v>
      </c>
      <c r="V34" s="52">
        <f>STDEV(F34:F36)</f>
        <v>4.9328828623162471</v>
      </c>
      <c r="W34" s="52">
        <f>V34/(SQRT(3))</f>
        <v>2.8480012484391772</v>
      </c>
      <c r="X34" s="52">
        <f>U34-R34</f>
        <v>-4.6666666666666714</v>
      </c>
      <c r="Y34" s="53">
        <f>R35-R34</f>
        <v>0.6666666666666714</v>
      </c>
      <c r="Z34" s="53">
        <f>SQRT(T34^2 + T35^2)</f>
        <v>0.33333333333333331</v>
      </c>
      <c r="AA34" s="53">
        <f>U35-U34</f>
        <v>2</v>
      </c>
      <c r="AB34" s="53">
        <f>SQRT(W34^2 +W35^2)</f>
        <v>3.39934634239519</v>
      </c>
    </row>
    <row r="35" spans="1:28">
      <c r="A35" s="5">
        <v>659</v>
      </c>
      <c r="B35" s="6">
        <v>2</v>
      </c>
      <c r="C35">
        <v>85</v>
      </c>
      <c r="D35">
        <v>87</v>
      </c>
      <c r="E35">
        <v>84</v>
      </c>
      <c r="F35">
        <v>78</v>
      </c>
      <c r="Q35" s="51" t="s">
        <v>63</v>
      </c>
      <c r="R35" s="52">
        <f>AVERAGE(C37:C39)</f>
        <v>85.666666666666671</v>
      </c>
      <c r="S35" s="53">
        <f>STDEV(C37:C39)</f>
        <v>0.57735026918962573</v>
      </c>
      <c r="T35" s="53">
        <f t="shared" ref="T35:T41" si="16">S35/(SQRT(3))</f>
        <v>0.33333333333333331</v>
      </c>
      <c r="U35" s="52">
        <f>AVERAGE(F37:F39)</f>
        <v>82.333333333333329</v>
      </c>
      <c r="V35" s="52">
        <f>STDEV(F37:F39)</f>
        <v>3.214550253664318</v>
      </c>
      <c r="W35" s="52">
        <f t="shared" ref="W35:W41" si="17">V35/(SQRT(3))</f>
        <v>1.855921454276674</v>
      </c>
      <c r="X35" s="52">
        <f t="shared" ref="X35:X41" si="18">U35-R35</f>
        <v>-3.3333333333333428</v>
      </c>
      <c r="Y35" s="53"/>
      <c r="Z35" s="53"/>
      <c r="AA35" s="53"/>
      <c r="AB35" s="53"/>
    </row>
    <row r="36" spans="1:28" ht="16" thickBot="1">
      <c r="A36" s="9">
        <v>659</v>
      </c>
      <c r="B36" s="10">
        <v>3</v>
      </c>
      <c r="C36">
        <v>85</v>
      </c>
      <c r="D36">
        <v>88</v>
      </c>
      <c r="E36">
        <v>81</v>
      </c>
      <c r="F36">
        <v>77</v>
      </c>
      <c r="Q36" s="51">
        <v>607</v>
      </c>
      <c r="R36" s="52">
        <f>AVERAGE(C40:C42)</f>
        <v>100.33333333333333</v>
      </c>
      <c r="S36" s="53">
        <f>STDEV(C40:C42)</f>
        <v>0.57735026918962573</v>
      </c>
      <c r="T36" s="53">
        <f t="shared" si="16"/>
        <v>0.33333333333333331</v>
      </c>
      <c r="U36" s="52">
        <f>AVERAGE(F40:F42)</f>
        <v>87.666666666666671</v>
      </c>
      <c r="V36" s="52">
        <f>STDEV(F40:F42)</f>
        <v>2.0816659994661326</v>
      </c>
      <c r="W36" s="52">
        <f t="shared" si="17"/>
        <v>1.2018504251546631</v>
      </c>
      <c r="X36" s="52">
        <f t="shared" si="18"/>
        <v>-12.666666666666657</v>
      </c>
      <c r="Y36" s="53">
        <f>R37-R36</f>
        <v>1.6666666666666714</v>
      </c>
      <c r="Z36" s="53">
        <f>SQRT(T36^2 +T37^2)</f>
        <v>0.33333333333333331</v>
      </c>
      <c r="AA36" s="53">
        <f>U37-U36</f>
        <v>7.3333333333333286</v>
      </c>
      <c r="AB36" s="53">
        <f>SQRT(W36^2 +W37^2)</f>
        <v>1.9436506316151001</v>
      </c>
    </row>
    <row r="37" spans="1:28" ht="16" thickTop="1">
      <c r="A37" s="19" t="s">
        <v>8</v>
      </c>
      <c r="B37" s="15">
        <v>1</v>
      </c>
      <c r="C37">
        <v>86</v>
      </c>
      <c r="D37">
        <v>89</v>
      </c>
      <c r="E37">
        <v>82</v>
      </c>
      <c r="F37">
        <v>80</v>
      </c>
      <c r="Q37" s="51" t="s">
        <v>64</v>
      </c>
      <c r="R37" s="52">
        <f>AVERAGE(C43:C45)</f>
        <v>102</v>
      </c>
      <c r="S37" s="53">
        <f>STDEV(C43:C45)</f>
        <v>0</v>
      </c>
      <c r="T37" s="53">
        <f t="shared" si="16"/>
        <v>0</v>
      </c>
      <c r="U37" s="52">
        <f>AVERAGE(F43:F45)</f>
        <v>95</v>
      </c>
      <c r="V37" s="52">
        <f>STDEV(F43:F45)</f>
        <v>2.6457513110645907</v>
      </c>
      <c r="W37" s="52">
        <f t="shared" si="17"/>
        <v>1.5275252316519468</v>
      </c>
      <c r="X37" s="52">
        <f t="shared" si="18"/>
        <v>-7</v>
      </c>
      <c r="Y37" s="53"/>
      <c r="Z37" s="53"/>
      <c r="AA37" s="53"/>
      <c r="AB37" s="53"/>
    </row>
    <row r="38" spans="1:28">
      <c r="A38" s="19" t="s">
        <v>8</v>
      </c>
      <c r="B38" s="6">
        <v>2</v>
      </c>
      <c r="C38">
        <v>85</v>
      </c>
      <c r="D38">
        <v>88</v>
      </c>
      <c r="E38">
        <v>83</v>
      </c>
      <c r="F38">
        <v>81</v>
      </c>
      <c r="Q38" s="51">
        <v>624</v>
      </c>
      <c r="R38" s="52">
        <f>AVERAGE(C46:C48)</f>
        <v>88</v>
      </c>
      <c r="S38" s="53">
        <f>STDEV(C46:C48)</f>
        <v>0</v>
      </c>
      <c r="T38" s="53">
        <f t="shared" si="16"/>
        <v>0</v>
      </c>
      <c r="U38" s="52">
        <f>AVERAGE(F46:F48)</f>
        <v>82.666666666666671</v>
      </c>
      <c r="V38" s="52">
        <f>STDEV(F46:F48)</f>
        <v>0.57735026918962573</v>
      </c>
      <c r="W38" s="52">
        <f t="shared" si="17"/>
        <v>0.33333333333333331</v>
      </c>
      <c r="X38" s="52">
        <f t="shared" si="18"/>
        <v>-5.3333333333333286</v>
      </c>
      <c r="Y38" s="53">
        <f>R39-R38</f>
        <v>0.3333333333333286</v>
      </c>
      <c r="Z38" s="53">
        <f>SQRT(T38^2 +T39^2)</f>
        <v>0.33333333333333331</v>
      </c>
      <c r="AA38" s="53">
        <f>U39-U38</f>
        <v>8</v>
      </c>
      <c r="AB38" s="53">
        <f>SQRT(W38^2 +W39^2)</f>
        <v>1.247219128924647</v>
      </c>
    </row>
    <row r="39" spans="1:28" ht="16" thickBot="1">
      <c r="A39" s="46" t="s">
        <v>8</v>
      </c>
      <c r="B39" s="10">
        <v>3</v>
      </c>
      <c r="C39">
        <v>86</v>
      </c>
      <c r="D39">
        <v>86</v>
      </c>
      <c r="E39">
        <v>88</v>
      </c>
      <c r="F39">
        <v>86</v>
      </c>
      <c r="Q39" s="51" t="s">
        <v>65</v>
      </c>
      <c r="R39" s="52">
        <f>AVERAGE(C49:C51)</f>
        <v>88.333333333333329</v>
      </c>
      <c r="S39" s="53">
        <f>STDEV(C49:C51)</f>
        <v>0.57735026918962573</v>
      </c>
      <c r="T39" s="53">
        <f t="shared" si="16"/>
        <v>0.33333333333333331</v>
      </c>
      <c r="U39" s="52">
        <f>AVERAGE(F49:F51)</f>
        <v>90.666666666666671</v>
      </c>
      <c r="V39" s="52">
        <f>STDEV(F49:F51)</f>
        <v>2.0816659994661326</v>
      </c>
      <c r="W39" s="52">
        <f t="shared" si="17"/>
        <v>1.2018504251546631</v>
      </c>
      <c r="X39" s="52">
        <f t="shared" si="18"/>
        <v>2.3333333333333428</v>
      </c>
      <c r="Y39" s="53"/>
      <c r="Z39" s="53"/>
      <c r="AA39" s="53"/>
      <c r="AB39" s="53"/>
    </row>
    <row r="40" spans="1:28" ht="16" thickTop="1">
      <c r="A40" s="14">
        <v>607</v>
      </c>
      <c r="B40" s="15">
        <v>1</v>
      </c>
      <c r="C40">
        <v>100</v>
      </c>
      <c r="D40">
        <v>93</v>
      </c>
      <c r="E40">
        <v>92</v>
      </c>
      <c r="F40">
        <v>90</v>
      </c>
      <c r="Q40" s="51">
        <v>374</v>
      </c>
      <c r="R40" s="52">
        <f>AVERAGE(C52:C54)</f>
        <v>72.333333333333329</v>
      </c>
      <c r="S40" s="53">
        <f>STDEV(C52:C54)</f>
        <v>0.57735026918962573</v>
      </c>
      <c r="T40" s="53">
        <f t="shared" si="16"/>
        <v>0.33333333333333331</v>
      </c>
      <c r="U40" s="52">
        <f>AVERAGE(F52:F54)</f>
        <v>66.333333333333329</v>
      </c>
      <c r="V40" s="52">
        <f>STDEV(F52:F54)</f>
        <v>3.214550253664318</v>
      </c>
      <c r="W40" s="52">
        <f t="shared" si="17"/>
        <v>1.855921454276674</v>
      </c>
      <c r="X40" s="52">
        <f t="shared" si="18"/>
        <v>-6</v>
      </c>
      <c r="Y40" s="53">
        <f>R41-R40</f>
        <v>-0.66666666666665719</v>
      </c>
      <c r="Z40" s="53">
        <f>SQRT(T40^2 +T41^2)</f>
        <v>0.47140452079103168</v>
      </c>
      <c r="AA40" s="53">
        <f>U41-U40</f>
        <v>0.6666666666666714</v>
      </c>
      <c r="AB40" s="53">
        <f>SQRT(W40^2 +W41^2)</f>
        <v>2.5385910352879693</v>
      </c>
    </row>
    <row r="41" spans="1:28">
      <c r="A41" s="5">
        <v>607</v>
      </c>
      <c r="B41" s="6">
        <v>2</v>
      </c>
      <c r="C41">
        <v>100</v>
      </c>
      <c r="D41">
        <v>92</v>
      </c>
      <c r="E41">
        <v>90</v>
      </c>
      <c r="F41">
        <v>86</v>
      </c>
      <c r="Q41" s="51" t="s">
        <v>66</v>
      </c>
      <c r="R41" s="52">
        <f>AVERAGE(C55:C57)</f>
        <v>71.666666666666671</v>
      </c>
      <c r="S41" s="53">
        <f>STDEV(C55:C57)</f>
        <v>0.57735026918962573</v>
      </c>
      <c r="T41" s="53">
        <f t="shared" si="16"/>
        <v>0.33333333333333331</v>
      </c>
      <c r="U41" s="52">
        <f>AVERAGE(F55:F57)</f>
        <v>67</v>
      </c>
      <c r="V41" s="52">
        <f>STDEV(F55:F57)</f>
        <v>3</v>
      </c>
      <c r="W41" s="52">
        <f t="shared" si="17"/>
        <v>1.7320508075688774</v>
      </c>
      <c r="X41" s="52">
        <f t="shared" si="18"/>
        <v>-4.6666666666666714</v>
      </c>
      <c r="Y41" s="53"/>
      <c r="Z41" s="53"/>
      <c r="AA41" s="53"/>
      <c r="AB41" s="53"/>
    </row>
    <row r="42" spans="1:28" ht="16" thickBot="1">
      <c r="A42" s="9">
        <v>607</v>
      </c>
      <c r="B42" s="10">
        <v>3</v>
      </c>
      <c r="C42">
        <v>101</v>
      </c>
      <c r="D42">
        <v>95</v>
      </c>
      <c r="E42">
        <v>92</v>
      </c>
      <c r="F42">
        <v>87</v>
      </c>
    </row>
    <row r="43" spans="1:28" ht="16" thickTop="1">
      <c r="A43" s="19" t="s">
        <v>9</v>
      </c>
      <c r="B43" s="15">
        <v>1</v>
      </c>
      <c r="C43">
        <v>102</v>
      </c>
      <c r="D43">
        <v>98</v>
      </c>
      <c r="E43">
        <v>96</v>
      </c>
      <c r="F43">
        <v>96</v>
      </c>
    </row>
    <row r="44" spans="1:28">
      <c r="A44" s="19" t="s">
        <v>9</v>
      </c>
      <c r="B44" s="6">
        <v>2</v>
      </c>
      <c r="C44">
        <v>102</v>
      </c>
      <c r="D44">
        <v>96</v>
      </c>
      <c r="E44">
        <v>103</v>
      </c>
      <c r="F44">
        <v>97</v>
      </c>
    </row>
    <row r="45" spans="1:28" ht="16" thickBot="1">
      <c r="A45" s="46" t="s">
        <v>9</v>
      </c>
      <c r="B45" s="10">
        <v>3</v>
      </c>
      <c r="C45">
        <v>102</v>
      </c>
      <c r="D45">
        <v>95</v>
      </c>
      <c r="E45">
        <v>94</v>
      </c>
      <c r="F45">
        <v>92</v>
      </c>
    </row>
    <row r="46" spans="1:28" ht="16" thickTop="1">
      <c r="A46" s="14">
        <v>624</v>
      </c>
      <c r="B46" s="15">
        <v>1</v>
      </c>
      <c r="C46">
        <v>88</v>
      </c>
      <c r="D46">
        <v>84</v>
      </c>
      <c r="E46">
        <v>94</v>
      </c>
      <c r="F46">
        <v>83</v>
      </c>
    </row>
    <row r="47" spans="1:28">
      <c r="A47" s="5">
        <v>624</v>
      </c>
      <c r="B47" s="6">
        <v>2</v>
      </c>
      <c r="C47">
        <v>88</v>
      </c>
      <c r="D47">
        <v>85</v>
      </c>
      <c r="E47">
        <v>85</v>
      </c>
      <c r="F47">
        <v>83</v>
      </c>
    </row>
    <row r="48" spans="1:28" ht="16" thickBot="1">
      <c r="A48" s="9">
        <v>624</v>
      </c>
      <c r="B48" s="10">
        <v>3</v>
      </c>
      <c r="C48">
        <v>88</v>
      </c>
      <c r="D48">
        <v>87</v>
      </c>
      <c r="E48">
        <v>86</v>
      </c>
      <c r="F48">
        <v>82</v>
      </c>
    </row>
    <row r="49" spans="1:6" ht="16" thickTop="1">
      <c r="A49" s="19" t="s">
        <v>10</v>
      </c>
      <c r="B49" s="15">
        <v>1</v>
      </c>
      <c r="C49">
        <v>89</v>
      </c>
      <c r="D49">
        <v>86</v>
      </c>
      <c r="E49">
        <v>86</v>
      </c>
      <c r="F49">
        <v>93</v>
      </c>
    </row>
    <row r="50" spans="1:6">
      <c r="A50" s="20" t="s">
        <v>10</v>
      </c>
      <c r="B50" s="6">
        <v>2</v>
      </c>
      <c r="C50">
        <v>88</v>
      </c>
      <c r="D50">
        <v>84</v>
      </c>
      <c r="E50">
        <v>96</v>
      </c>
      <c r="F50">
        <v>89</v>
      </c>
    </row>
    <row r="51" spans="1:6" ht="16" thickBot="1">
      <c r="A51" s="47" t="s">
        <v>10</v>
      </c>
      <c r="B51" s="10">
        <v>3</v>
      </c>
      <c r="C51">
        <v>88</v>
      </c>
      <c r="D51">
        <v>85</v>
      </c>
      <c r="E51">
        <v>85</v>
      </c>
      <c r="F51">
        <v>90</v>
      </c>
    </row>
    <row r="52" spans="1:6" ht="16" thickTop="1">
      <c r="A52" s="14">
        <v>374</v>
      </c>
      <c r="B52" s="15">
        <v>1</v>
      </c>
      <c r="C52">
        <v>73</v>
      </c>
      <c r="D52">
        <v>71</v>
      </c>
      <c r="E52">
        <v>72</v>
      </c>
      <c r="F52">
        <v>65</v>
      </c>
    </row>
    <row r="53" spans="1:6">
      <c r="A53" s="5">
        <v>374</v>
      </c>
      <c r="B53" s="6">
        <v>2</v>
      </c>
      <c r="C53">
        <v>72</v>
      </c>
      <c r="D53">
        <v>75</v>
      </c>
      <c r="E53">
        <v>70</v>
      </c>
      <c r="F53">
        <v>64</v>
      </c>
    </row>
    <row r="54" spans="1:6" ht="16" thickBot="1">
      <c r="A54" s="9">
        <v>374</v>
      </c>
      <c r="B54" s="10">
        <v>3</v>
      </c>
      <c r="C54">
        <v>72</v>
      </c>
      <c r="D54">
        <v>71</v>
      </c>
      <c r="E54">
        <v>75</v>
      </c>
      <c r="F54">
        <v>70</v>
      </c>
    </row>
    <row r="55" spans="1:6" ht="16" thickTop="1">
      <c r="A55" s="19" t="s">
        <v>11</v>
      </c>
      <c r="B55" s="15">
        <v>1</v>
      </c>
      <c r="C55">
        <v>72</v>
      </c>
      <c r="D55">
        <v>70</v>
      </c>
      <c r="E55">
        <v>75</v>
      </c>
      <c r="F55">
        <v>70</v>
      </c>
    </row>
    <row r="56" spans="1:6">
      <c r="A56" s="19" t="s">
        <v>11</v>
      </c>
      <c r="B56" s="6">
        <v>2</v>
      </c>
      <c r="C56">
        <v>72</v>
      </c>
      <c r="D56">
        <v>70</v>
      </c>
      <c r="E56">
        <v>75</v>
      </c>
      <c r="F56">
        <v>67</v>
      </c>
    </row>
    <row r="57" spans="1:6" ht="16" thickBot="1">
      <c r="A57" s="46" t="s">
        <v>11</v>
      </c>
      <c r="B57" s="10">
        <v>3</v>
      </c>
      <c r="C57">
        <v>71</v>
      </c>
      <c r="D57">
        <v>70</v>
      </c>
      <c r="E57">
        <v>73</v>
      </c>
      <c r="F57">
        <v>64</v>
      </c>
    </row>
    <row r="58" spans="1:6" ht="16" thickTop="1"/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tabSelected="1" workbookViewId="0">
      <selection activeCell="H38" sqref="H38"/>
    </sheetView>
  </sheetViews>
  <sheetFormatPr baseColWidth="10" defaultRowHeight="15" x14ac:dyDescent="0"/>
  <sheetData>
    <row r="2" spans="1:12">
      <c r="A2" t="s">
        <v>86</v>
      </c>
      <c r="B2" s="54" t="s">
        <v>57</v>
      </c>
      <c r="C2" s="54"/>
      <c r="D2" s="54"/>
      <c r="F2" s="54" t="s">
        <v>71</v>
      </c>
      <c r="G2" s="54"/>
      <c r="H2" s="54"/>
      <c r="K2" t="s">
        <v>90</v>
      </c>
    </row>
    <row r="3" spans="1:12">
      <c r="A3" s="48" t="s">
        <v>7</v>
      </c>
      <c r="B3" t="s">
        <v>89</v>
      </c>
      <c r="C3" t="s">
        <v>72</v>
      </c>
      <c r="D3" t="s">
        <v>73</v>
      </c>
      <c r="F3" t="s">
        <v>89</v>
      </c>
      <c r="G3" t="s">
        <v>72</v>
      </c>
      <c r="H3" t="s">
        <v>73</v>
      </c>
      <c r="K3" t="s">
        <v>89</v>
      </c>
      <c r="L3" t="s">
        <v>72</v>
      </c>
    </row>
    <row r="4" spans="1:12">
      <c r="A4" s="51">
        <v>659</v>
      </c>
      <c r="B4">
        <v>1136.08014779532</v>
      </c>
      <c r="C4">
        <v>496.651918086411</v>
      </c>
      <c r="D4">
        <v>4.0551459302875204</v>
      </c>
      <c r="F4">
        <v>1099.88549193159</v>
      </c>
      <c r="G4">
        <v>441.30547855228201</v>
      </c>
      <c r="H4">
        <v>4.1654841855019296</v>
      </c>
      <c r="K4">
        <f>F4-B4</f>
        <v>-36.194655863730077</v>
      </c>
      <c r="L4">
        <f>SQRT(H4^2 + D4^2)</f>
        <v>5.8133868799172577</v>
      </c>
    </row>
    <row r="5" spans="1:12">
      <c r="A5" s="51" t="s">
        <v>63</v>
      </c>
      <c r="B5">
        <v>1148.52626162402</v>
      </c>
      <c r="C5">
        <v>650.30331059680805</v>
      </c>
      <c r="D5">
        <v>5.3097042966827503</v>
      </c>
      <c r="F5">
        <v>1197.54759434729</v>
      </c>
      <c r="G5">
        <v>561.18225235009402</v>
      </c>
      <c r="H5">
        <v>5.1678534870449004</v>
      </c>
      <c r="K5">
        <f t="shared" ref="K5:K11" si="0">F5-B5</f>
        <v>49.021332723270007</v>
      </c>
      <c r="L5">
        <f t="shared" ref="L5:L11" si="1">SQRT(H5^2 + D5^2)</f>
        <v>7.409431110535639</v>
      </c>
    </row>
    <row r="6" spans="1:12">
      <c r="A6" s="51">
        <v>607</v>
      </c>
      <c r="B6">
        <v>1575.89116180629</v>
      </c>
      <c r="C6">
        <v>604.72271645615399</v>
      </c>
      <c r="D6">
        <v>4.9375403039577597</v>
      </c>
      <c r="F6">
        <v>1621.2793415741701</v>
      </c>
      <c r="G6">
        <v>614.39783286033901</v>
      </c>
      <c r="H6">
        <v>6.7614296364222302</v>
      </c>
      <c r="K6">
        <f t="shared" si="0"/>
        <v>45.388179767880047</v>
      </c>
      <c r="L6">
        <f t="shared" si="1"/>
        <v>8.3723494302075174</v>
      </c>
    </row>
    <row r="7" spans="1:12">
      <c r="A7" s="51" t="s">
        <v>64</v>
      </c>
      <c r="B7">
        <v>1630.3123431200599</v>
      </c>
      <c r="C7">
        <v>878.78073311815297</v>
      </c>
      <c r="D7">
        <v>7.1752146397613297</v>
      </c>
      <c r="F7">
        <v>1833.83163103825</v>
      </c>
      <c r="G7">
        <v>1121.83576886996</v>
      </c>
      <c r="H7">
        <v>9.3156965346119094</v>
      </c>
      <c r="K7">
        <f t="shared" si="0"/>
        <v>203.51928791819</v>
      </c>
      <c r="L7">
        <f t="shared" si="1"/>
        <v>11.758652433490228</v>
      </c>
    </row>
    <row r="8" spans="1:12">
      <c r="A8" s="51">
        <v>624</v>
      </c>
      <c r="B8">
        <v>1166.45813574454</v>
      </c>
      <c r="C8">
        <v>472.17617135405197</v>
      </c>
      <c r="D8">
        <v>3.8553022950612701</v>
      </c>
      <c r="F8">
        <v>1230.4891532650199</v>
      </c>
      <c r="G8">
        <v>418.87037276550097</v>
      </c>
      <c r="H8">
        <v>4.8795004791615604</v>
      </c>
      <c r="K8">
        <f t="shared" si="0"/>
        <v>64.031017520479963</v>
      </c>
      <c r="L8">
        <f t="shared" si="1"/>
        <v>6.2187523437135352</v>
      </c>
    </row>
    <row r="9" spans="1:12">
      <c r="A9" s="51" t="s">
        <v>65</v>
      </c>
      <c r="B9">
        <v>1213.3508189776401</v>
      </c>
      <c r="C9">
        <v>675.15702511133998</v>
      </c>
      <c r="D9">
        <v>5.51263402592744</v>
      </c>
      <c r="F9">
        <v>1482.50902471065</v>
      </c>
      <c r="G9">
        <v>747.16034905395202</v>
      </c>
      <c r="H9">
        <v>6.1027767992923003</v>
      </c>
      <c r="K9">
        <f t="shared" si="0"/>
        <v>269.15820573300994</v>
      </c>
      <c r="L9">
        <f t="shared" si="1"/>
        <v>8.2239296304013543</v>
      </c>
    </row>
    <row r="10" spans="1:12">
      <c r="A10" s="51">
        <v>374</v>
      </c>
      <c r="B10">
        <v>173.87753511520799</v>
      </c>
      <c r="C10">
        <v>361.39458782535303</v>
      </c>
      <c r="D10">
        <v>2.9507744532518601</v>
      </c>
      <c r="F10">
        <v>109.563248384513</v>
      </c>
      <c r="G10">
        <v>60.266876579619201</v>
      </c>
      <c r="H10">
        <v>0.49207698670452299</v>
      </c>
      <c r="K10">
        <f t="shared" si="0"/>
        <v>-64.314286730694988</v>
      </c>
      <c r="L10">
        <f t="shared" si="1"/>
        <v>2.9915229624403716</v>
      </c>
    </row>
    <row r="11" spans="1:12">
      <c r="A11" s="51" t="s">
        <v>66</v>
      </c>
      <c r="B11">
        <v>193.482368577107</v>
      </c>
      <c r="C11">
        <v>547.21764363330794</v>
      </c>
      <c r="D11">
        <v>4.4680133504992297</v>
      </c>
      <c r="F11">
        <v>127.134028955731</v>
      </c>
      <c r="G11">
        <v>265.79312245804499</v>
      </c>
      <c r="H11">
        <v>2.1701917572109801</v>
      </c>
      <c r="K11">
        <f t="shared" si="0"/>
        <v>-66.348339621375999</v>
      </c>
      <c r="L11">
        <f t="shared" si="1"/>
        <v>4.9671798400406075</v>
      </c>
    </row>
    <row r="14" spans="1:12">
      <c r="A14" t="s">
        <v>87</v>
      </c>
    </row>
    <row r="15" spans="1:12">
      <c r="A15" s="48" t="s">
        <v>7</v>
      </c>
      <c r="B15" t="s">
        <v>89</v>
      </c>
      <c r="C15" t="s">
        <v>72</v>
      </c>
      <c r="D15" t="s">
        <v>73</v>
      </c>
      <c r="F15" t="s">
        <v>89</v>
      </c>
      <c r="G15" t="s">
        <v>72</v>
      </c>
      <c r="H15" t="s">
        <v>73</v>
      </c>
    </row>
    <row r="16" spans="1:12">
      <c r="A16" s="51">
        <v>659</v>
      </c>
      <c r="B16">
        <v>82.711067073928604</v>
      </c>
      <c r="C16">
        <v>19.924339155095399</v>
      </c>
      <c r="D16">
        <v>0.162681547973798</v>
      </c>
      <c r="F16">
        <v>81.637201909173896</v>
      </c>
      <c r="G16">
        <v>15.6866350598954</v>
      </c>
      <c r="H16">
        <v>0.14806621136925899</v>
      </c>
      <c r="K16">
        <f>F16-B16</f>
        <v>-1.0738651647547073</v>
      </c>
    </row>
    <row r="17" spans="1:11">
      <c r="A17" s="51" t="s">
        <v>63</v>
      </c>
      <c r="B17">
        <v>83.032507587950093</v>
      </c>
      <c r="C17">
        <v>33.332773705083802</v>
      </c>
      <c r="D17">
        <v>0.272160957630385</v>
      </c>
      <c r="F17">
        <v>80.993361117458093</v>
      </c>
      <c r="G17">
        <v>30.836984620747</v>
      </c>
      <c r="H17">
        <v>0.28397373194699599</v>
      </c>
      <c r="K17">
        <f t="shared" ref="K17:K23" si="2">F17-B17</f>
        <v>-2.0391464704919997</v>
      </c>
    </row>
    <row r="18" spans="1:11">
      <c r="A18" s="51">
        <v>607</v>
      </c>
      <c r="B18">
        <v>90.048938193221005</v>
      </c>
      <c r="C18">
        <v>30.497032141505599</v>
      </c>
      <c r="D18">
        <v>0.24900722471982301</v>
      </c>
      <c r="F18">
        <v>84.272578127953395</v>
      </c>
      <c r="G18">
        <v>21.262818331485999</v>
      </c>
      <c r="H18">
        <v>0.23399667500626001</v>
      </c>
      <c r="K18">
        <f t="shared" si="2"/>
        <v>-5.7763600652676104</v>
      </c>
    </row>
    <row r="19" spans="1:11">
      <c r="A19" s="51" t="s">
        <v>64</v>
      </c>
      <c r="B19">
        <v>89.307039592548605</v>
      </c>
      <c r="C19">
        <v>40.130193347951703</v>
      </c>
      <c r="D19">
        <v>0.327661656605711</v>
      </c>
      <c r="F19">
        <v>86.836998683883905</v>
      </c>
      <c r="G19">
        <v>36.411760620675203</v>
      </c>
      <c r="H19">
        <v>0.30236236144870199</v>
      </c>
      <c r="K19">
        <f t="shared" si="2"/>
        <v>-2.4700409086646999</v>
      </c>
    </row>
    <row r="20" spans="1:11">
      <c r="A20" s="51">
        <v>624</v>
      </c>
      <c r="B20">
        <v>84.044893853146903</v>
      </c>
      <c r="C20">
        <v>22.481895724093999</v>
      </c>
      <c r="D20">
        <v>0.18356390991496399</v>
      </c>
      <c r="F20">
        <v>81.445113196000307</v>
      </c>
      <c r="G20">
        <v>15.7824725662174</v>
      </c>
      <c r="H20">
        <v>0.183853018633822</v>
      </c>
      <c r="K20">
        <f t="shared" si="2"/>
        <v>-2.5997806571465958</v>
      </c>
    </row>
    <row r="21" spans="1:11">
      <c r="A21" s="51" t="s">
        <v>65</v>
      </c>
      <c r="B21">
        <v>85.724902877116605</v>
      </c>
      <c r="C21">
        <v>32.989123595696199</v>
      </c>
      <c r="D21">
        <v>0.26935506623688099</v>
      </c>
      <c r="F21">
        <v>87.072945564231802</v>
      </c>
      <c r="G21">
        <v>27.893957875983901</v>
      </c>
      <c r="H21">
        <v>0.227836767812339</v>
      </c>
      <c r="K21">
        <f t="shared" si="2"/>
        <v>1.3480426871151963</v>
      </c>
    </row>
    <row r="22" spans="1:11">
      <c r="A22" s="51">
        <v>374</v>
      </c>
      <c r="B22">
        <v>72.416065837434601</v>
      </c>
      <c r="C22">
        <v>20.5677763017388</v>
      </c>
      <c r="D22">
        <v>0.16793519027656101</v>
      </c>
      <c r="F22">
        <v>68.648233010815005</v>
      </c>
      <c r="G22">
        <v>14.341099865898199</v>
      </c>
      <c r="H22">
        <v>0.11709459007249</v>
      </c>
      <c r="K22">
        <f t="shared" si="2"/>
        <v>-3.7678328266195962</v>
      </c>
    </row>
    <row r="23" spans="1:11">
      <c r="A23" s="51" t="s">
        <v>66</v>
      </c>
      <c r="B23">
        <v>72.688012017018906</v>
      </c>
      <c r="C23">
        <v>32.625031190800101</v>
      </c>
      <c r="D23">
        <v>0.26638226419948702</v>
      </c>
      <c r="F23">
        <v>70.732746290706203</v>
      </c>
      <c r="G23">
        <v>31.4509855160772</v>
      </c>
      <c r="H23">
        <v>0.25679622140684399</v>
      </c>
      <c r="K23">
        <f t="shared" si="2"/>
        <v>-1.9552657263127031</v>
      </c>
    </row>
    <row r="26" spans="1:11">
      <c r="A26" t="s">
        <v>88</v>
      </c>
    </row>
    <row r="27" spans="1:11">
      <c r="A27" s="48" t="s">
        <v>7</v>
      </c>
      <c r="B27" t="s">
        <v>89</v>
      </c>
      <c r="C27" t="s">
        <v>72</v>
      </c>
      <c r="D27" t="s">
        <v>73</v>
      </c>
      <c r="F27" t="s">
        <v>89</v>
      </c>
      <c r="G27" t="s">
        <v>72</v>
      </c>
      <c r="H27" t="s">
        <v>73</v>
      </c>
    </row>
    <row r="28" spans="1:11">
      <c r="A28" s="51">
        <v>659</v>
      </c>
      <c r="B28">
        <v>15.4234312885041</v>
      </c>
      <c r="C28">
        <v>13.558063220142801</v>
      </c>
      <c r="D28">
        <v>0.11070112263248599</v>
      </c>
      <c r="F28">
        <v>13.5660771018494</v>
      </c>
      <c r="G28">
        <v>6.4048137052273502</v>
      </c>
      <c r="H28">
        <v>6.0455062302268298E-2</v>
      </c>
      <c r="K28">
        <f>F28-B28</f>
        <v>-1.8573541866546996</v>
      </c>
    </row>
    <row r="29" spans="1:11">
      <c r="A29" s="51" t="s">
        <v>63</v>
      </c>
      <c r="B29">
        <v>15.813450467737001</v>
      </c>
      <c r="C29">
        <v>13.8369968517061</v>
      </c>
      <c r="D29">
        <v>0.112978606197258</v>
      </c>
      <c r="F29">
        <v>15.984580071906301</v>
      </c>
      <c r="G29">
        <v>10.5753198906219</v>
      </c>
      <c r="H29">
        <v>9.7386728722260799E-2</v>
      </c>
      <c r="K29">
        <f t="shared" ref="K29:K35" si="3">F29-B29</f>
        <v>0.17112960416930001</v>
      </c>
    </row>
    <row r="30" spans="1:11">
      <c r="A30" s="51">
        <v>607</v>
      </c>
      <c r="B30">
        <v>22.378587000126998</v>
      </c>
      <c r="C30">
        <v>21.829086726299401</v>
      </c>
      <c r="D30">
        <v>0.17823374676798301</v>
      </c>
      <c r="F30">
        <v>20.347986798720299</v>
      </c>
      <c r="G30">
        <v>11.1618237458613</v>
      </c>
      <c r="H30">
        <v>0.122835533973869</v>
      </c>
      <c r="K30">
        <f t="shared" si="3"/>
        <v>-2.0306002014066991</v>
      </c>
    </row>
    <row r="31" spans="1:11">
      <c r="A31" s="51" t="s">
        <v>64</v>
      </c>
      <c r="B31">
        <v>23.047618148644201</v>
      </c>
      <c r="C31">
        <v>22.147256108509801</v>
      </c>
      <c r="D31">
        <v>0.180831588895289</v>
      </c>
      <c r="F31">
        <v>22.866108449290401</v>
      </c>
      <c r="G31">
        <v>15.7228262412458</v>
      </c>
      <c r="H31">
        <v>0.13056196102341999</v>
      </c>
      <c r="K31">
        <f t="shared" si="3"/>
        <v>-0.1815096993537999</v>
      </c>
    </row>
    <row r="32" spans="1:11">
      <c r="A32" s="51">
        <v>624</v>
      </c>
      <c r="B32">
        <v>16.059419212610798</v>
      </c>
      <c r="C32">
        <v>14.382981739757099</v>
      </c>
      <c r="D32">
        <v>0.11743655414057599</v>
      </c>
      <c r="F32">
        <v>15.6330374083068</v>
      </c>
      <c r="G32">
        <v>8.0992443107929102</v>
      </c>
      <c r="H32">
        <v>9.4349634313920294E-2</v>
      </c>
      <c r="K32">
        <f t="shared" si="3"/>
        <v>-0.42638180430399863</v>
      </c>
    </row>
    <row r="33" spans="1:11">
      <c r="A33" s="51" t="s">
        <v>65</v>
      </c>
      <c r="B33">
        <v>15.787281278637501</v>
      </c>
      <c r="C33">
        <v>13.552992147448901</v>
      </c>
      <c r="D33">
        <v>0.11065971749732301</v>
      </c>
      <c r="F33">
        <v>17.764285088188299</v>
      </c>
      <c r="G33">
        <v>10.5101813718377</v>
      </c>
      <c r="H33">
        <v>8.5846754466588404E-2</v>
      </c>
      <c r="K33">
        <f t="shared" si="3"/>
        <v>1.9770038095507978</v>
      </c>
    </row>
    <row r="34" spans="1:11">
      <c r="A34" s="51">
        <v>374</v>
      </c>
      <c r="B34">
        <v>3.9266776210052399</v>
      </c>
      <c r="C34">
        <v>12.316476067164</v>
      </c>
      <c r="D34">
        <v>0.100563605979176</v>
      </c>
      <c r="F34">
        <v>1.7049297546914199</v>
      </c>
      <c r="G34">
        <v>2.53650672882095</v>
      </c>
      <c r="H34">
        <v>2.07104907158247E-2</v>
      </c>
      <c r="K34">
        <f t="shared" si="3"/>
        <v>-2.2217478663138199</v>
      </c>
    </row>
    <row r="35" spans="1:11">
      <c r="A35" s="51" t="s">
        <v>66</v>
      </c>
      <c r="B35">
        <v>3.8683986448612702</v>
      </c>
      <c r="C35">
        <v>11.939888644541499</v>
      </c>
      <c r="D35">
        <v>9.7488782549258898E-2</v>
      </c>
      <c r="F35">
        <v>1.91305675714482</v>
      </c>
      <c r="G35">
        <v>3.0780664820132699</v>
      </c>
      <c r="H35">
        <v>2.5132307584320699E-2</v>
      </c>
      <c r="K35">
        <f t="shared" si="3"/>
        <v>-1.9553418877164501</v>
      </c>
    </row>
  </sheetData>
  <mergeCells count="2">
    <mergeCell ref="B2:D2"/>
    <mergeCell ref="F2:H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fvfm</vt:lpstr>
      <vt:lpstr>concentration</vt:lpstr>
      <vt:lpstr>size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Harvey</dc:creator>
  <cp:lastModifiedBy>Elizabeth Harvey</cp:lastModifiedBy>
  <cp:lastPrinted>2013-08-26T16:25:55Z</cp:lastPrinted>
  <dcterms:created xsi:type="dcterms:W3CDTF">2013-07-01T15:38:25Z</dcterms:created>
  <dcterms:modified xsi:type="dcterms:W3CDTF">2014-04-15T17:28:34Z</dcterms:modified>
</cp:coreProperties>
</file>