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4030"/>
  <workbookPr showInkAnnotation="0" autoCompressPictures="0"/>
  <bookViews>
    <workbookView xWindow="1620" yWindow="0" windowWidth="25600" windowHeight="16240" tabRatio="500"/>
  </bookViews>
  <sheets>
    <sheet name="abund" sheetId="1" r:id="rId1"/>
    <sheet name="SSC" sheetId="2" r:id="rId2"/>
    <sheet name="FvFm" sheetId="3" r:id="rId3"/>
  </sheets>
  <calcPr calcId="140000" iterateCount="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8" i="2" l="1"/>
  <c r="J9" i="2"/>
  <c r="J16" i="2"/>
  <c r="J23" i="2"/>
  <c r="J30" i="2"/>
  <c r="H29" i="2"/>
  <c r="H22" i="2"/>
  <c r="H15" i="2"/>
  <c r="D30" i="3"/>
  <c r="E30" i="3"/>
  <c r="D31" i="3"/>
  <c r="E31" i="3"/>
  <c r="D32" i="3"/>
  <c r="E32" i="3"/>
  <c r="D23" i="3"/>
  <c r="E23" i="3"/>
  <c r="D24" i="3"/>
  <c r="E24" i="3"/>
  <c r="D25" i="3"/>
  <c r="E25" i="3"/>
  <c r="D16" i="3"/>
  <c r="E16" i="3"/>
  <c r="D17" i="3"/>
  <c r="E17" i="3"/>
  <c r="D18" i="3"/>
  <c r="E18" i="3"/>
  <c r="D9" i="3"/>
  <c r="E9" i="3"/>
  <c r="D10" i="3"/>
  <c r="E10" i="3"/>
  <c r="D11" i="3"/>
  <c r="E11" i="3"/>
  <c r="C32" i="3"/>
  <c r="C31" i="3"/>
  <c r="C30" i="3"/>
  <c r="C25" i="3"/>
  <c r="C24" i="3"/>
  <c r="C23" i="3"/>
  <c r="C18" i="3"/>
  <c r="C17" i="3"/>
  <c r="C16" i="3"/>
  <c r="C11" i="3"/>
  <c r="C10" i="3"/>
  <c r="C9" i="3"/>
  <c r="E30" i="2"/>
  <c r="E31" i="2"/>
  <c r="E32" i="2"/>
  <c r="E23" i="2"/>
  <c r="E24" i="2"/>
  <c r="E25" i="2"/>
  <c r="E16" i="2"/>
  <c r="E17" i="2"/>
  <c r="E18" i="2"/>
  <c r="E9" i="2"/>
  <c r="E10" i="2"/>
  <c r="E11" i="2"/>
  <c r="D30" i="2"/>
  <c r="D31" i="2"/>
  <c r="D32" i="2"/>
  <c r="D23" i="2"/>
  <c r="D24" i="2"/>
  <c r="D25" i="2"/>
  <c r="D16" i="2"/>
  <c r="D17" i="2"/>
  <c r="D18" i="2"/>
  <c r="D9" i="2"/>
  <c r="D10" i="2"/>
  <c r="D11" i="2"/>
  <c r="O27" i="1"/>
  <c r="O28" i="1"/>
  <c r="O29" i="1"/>
  <c r="O30" i="1"/>
  <c r="O31" i="1"/>
  <c r="O32" i="1"/>
  <c r="O20" i="1"/>
  <c r="O21" i="1"/>
  <c r="O22" i="1"/>
  <c r="O23" i="1"/>
  <c r="O24" i="1"/>
  <c r="O25" i="1"/>
  <c r="O13" i="1"/>
  <c r="O14" i="1"/>
  <c r="O15" i="1"/>
  <c r="O16" i="1"/>
  <c r="O17" i="1"/>
  <c r="O18" i="1"/>
  <c r="O6" i="1"/>
  <c r="O9" i="1"/>
  <c r="O10" i="1"/>
  <c r="O11" i="1"/>
  <c r="O7" i="1"/>
  <c r="O8" i="1"/>
  <c r="N30" i="1"/>
  <c r="N31" i="1"/>
  <c r="N32" i="1"/>
  <c r="N23" i="1"/>
  <c r="N24" i="1"/>
  <c r="N25" i="1"/>
  <c r="N16" i="1"/>
  <c r="N17" i="1"/>
  <c r="N18" i="1"/>
  <c r="N9" i="1"/>
  <c r="N10" i="1"/>
  <c r="N11" i="1"/>
  <c r="N28" i="1"/>
  <c r="N29" i="1"/>
  <c r="N27" i="1"/>
  <c r="N21" i="1"/>
  <c r="N22" i="1"/>
  <c r="N20" i="1"/>
  <c r="N14" i="1"/>
  <c r="N15" i="1"/>
  <c r="N13" i="1"/>
  <c r="N7" i="1"/>
  <c r="N8" i="1"/>
  <c r="N6" i="1"/>
  <c r="M32" i="1"/>
  <c r="M31" i="1"/>
  <c r="M30" i="1"/>
  <c r="M25" i="1"/>
  <c r="M24" i="1"/>
  <c r="M23" i="1"/>
  <c r="M18" i="1"/>
  <c r="M17" i="1"/>
  <c r="M16" i="1"/>
  <c r="M11" i="1"/>
  <c r="M10" i="1"/>
  <c r="M9" i="1"/>
  <c r="M28" i="1"/>
  <c r="M29" i="1"/>
  <c r="M27" i="1"/>
  <c r="M21" i="1"/>
  <c r="M22" i="1"/>
  <c r="M20" i="1"/>
  <c r="M14" i="1"/>
  <c r="M15" i="1"/>
  <c r="M13" i="1"/>
  <c r="M7" i="1"/>
  <c r="M8" i="1"/>
  <c r="M6" i="1"/>
  <c r="F30" i="1"/>
  <c r="F31" i="1"/>
  <c r="F32" i="1"/>
  <c r="F23" i="1"/>
  <c r="F24" i="1"/>
  <c r="F25" i="1"/>
  <c r="F16" i="1"/>
  <c r="F17" i="1"/>
  <c r="F18" i="1"/>
  <c r="F9" i="1"/>
  <c r="F10" i="1"/>
  <c r="F11" i="1"/>
  <c r="E10" i="1"/>
  <c r="E9" i="1"/>
  <c r="E30" i="1"/>
  <c r="E31" i="1"/>
  <c r="E32" i="1"/>
  <c r="E23" i="1"/>
  <c r="E24" i="1"/>
  <c r="E25" i="1"/>
  <c r="E16" i="1"/>
  <c r="E17" i="1"/>
  <c r="E18" i="1"/>
  <c r="E11" i="1"/>
  <c r="D30" i="1"/>
  <c r="D31" i="1"/>
  <c r="D32" i="1"/>
  <c r="D23" i="1"/>
  <c r="D24" i="1"/>
  <c r="D25" i="1"/>
  <c r="D16" i="1"/>
  <c r="D17" i="1"/>
  <c r="D18" i="1"/>
  <c r="D9" i="1"/>
  <c r="D10" i="1"/>
  <c r="D11" i="1"/>
  <c r="C31" i="2"/>
  <c r="C32" i="2"/>
  <c r="C30" i="2"/>
  <c r="C24" i="2"/>
  <c r="C25" i="2"/>
  <c r="C23" i="2"/>
  <c r="C17" i="2"/>
  <c r="C18" i="2"/>
  <c r="C16" i="2"/>
  <c r="C10" i="2"/>
  <c r="C11" i="2"/>
  <c r="C9" i="2"/>
  <c r="C32" i="1"/>
  <c r="C31" i="1"/>
  <c r="C30" i="1"/>
  <c r="C25" i="1"/>
  <c r="C24" i="1"/>
  <c r="C23" i="1"/>
  <c r="C18" i="1"/>
  <c r="C17" i="1"/>
  <c r="C16" i="1"/>
  <c r="C11" i="1"/>
  <c r="C10" i="1"/>
  <c r="C9" i="1"/>
</calcChain>
</file>

<file path=xl/sharedStrings.xml><?xml version="1.0" encoding="utf-8"?>
<sst xmlns="http://schemas.openxmlformats.org/spreadsheetml/2006/main" count="162" uniqueCount="42">
  <si>
    <t>Haploid/Diploid Nutrient experiment</t>
  </si>
  <si>
    <t>Treatment</t>
  </si>
  <si>
    <t>All Ehux 655 strain</t>
  </si>
  <si>
    <t>Swim F/2</t>
  </si>
  <si>
    <t>A</t>
  </si>
  <si>
    <t>B</t>
  </si>
  <si>
    <t>C</t>
  </si>
  <si>
    <t>Swim F/50</t>
  </si>
  <si>
    <t>D</t>
  </si>
  <si>
    <t>E</t>
  </si>
  <si>
    <t>F</t>
  </si>
  <si>
    <t>NoSwim F/2</t>
  </si>
  <si>
    <t>G</t>
  </si>
  <si>
    <t>H</t>
  </si>
  <si>
    <t>I</t>
  </si>
  <si>
    <t>NoSwim F/50</t>
  </si>
  <si>
    <t>J</t>
  </si>
  <si>
    <t>K</t>
  </si>
  <si>
    <t>L</t>
  </si>
  <si>
    <t>Blank</t>
  </si>
  <si>
    <t>M</t>
  </si>
  <si>
    <t>Concentration (cells/ml)</t>
  </si>
  <si>
    <t>t = 0</t>
  </si>
  <si>
    <t>Average</t>
  </si>
  <si>
    <t>Stdev</t>
  </si>
  <si>
    <t>Sterr</t>
  </si>
  <si>
    <t>Sidescatter</t>
  </si>
  <si>
    <t>t = 2</t>
  </si>
  <si>
    <t>t = 5</t>
  </si>
  <si>
    <t>Growth Rates</t>
  </si>
  <si>
    <t>t =2</t>
  </si>
  <si>
    <t>t = 7</t>
  </si>
  <si>
    <t>Fv/Fm</t>
  </si>
  <si>
    <t>Hap F/50</t>
  </si>
  <si>
    <t>Hap F/2</t>
  </si>
  <si>
    <t>Dip F/50</t>
  </si>
  <si>
    <t>Dip F/2</t>
  </si>
  <si>
    <t xml:space="preserve">Size </t>
  </si>
  <si>
    <t>S F/50</t>
  </si>
  <si>
    <t>S F/2</t>
  </si>
  <si>
    <t>NS F/2</t>
  </si>
  <si>
    <t>NS F/50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</si>
</sst>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9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1" fontId="0" fillId="0" borderId="0" xfId="0" applyNumberFormat="1"/>
    <xf numFmtId="1" fontId="1" fillId="0" borderId="0" xfId="0" applyNumberFormat="1" applyFont="1"/>
    <xf numFmtId="11" fontId="0" fillId="0" borderId="0" xfId="0" applyNumberFormat="1"/>
    <xf numFmtId="164" fontId="0" fillId="0" borderId="0" xfId="0" applyNumberFormat="1"/>
    <xf numFmtId="164" fontId="1" fillId="0" borderId="0" xfId="0" applyNumberFormat="1" applyFont="1"/>
    <xf numFmtId="2" fontId="0" fillId="0" borderId="0" xfId="0" applyNumberFormat="1"/>
  </cellXfs>
  <cellStyles count="39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4"/>
  <sheetViews>
    <sheetView tabSelected="1" workbookViewId="0">
      <selection activeCell="P11" sqref="P11"/>
    </sheetView>
  </sheetViews>
  <sheetFormatPr baseColWidth="10" defaultRowHeight="15" x14ac:dyDescent="0"/>
  <cols>
    <col min="1" max="1" width="12.5" customWidth="1"/>
    <col min="11" max="11" width="13.1640625" customWidth="1"/>
    <col min="19" max="21" width="12.83203125" bestFit="1" customWidth="1"/>
  </cols>
  <sheetData>
    <row r="1" spans="1:21">
      <c r="A1" t="s">
        <v>0</v>
      </c>
    </row>
    <row r="2" spans="1:21">
      <c r="A2" t="s">
        <v>2</v>
      </c>
    </row>
    <row r="3" spans="1:21">
      <c r="A3" t="s">
        <v>21</v>
      </c>
      <c r="K3" t="s">
        <v>29</v>
      </c>
    </row>
    <row r="5" spans="1:21">
      <c r="A5" s="1" t="s">
        <v>1</v>
      </c>
      <c r="C5" t="s">
        <v>22</v>
      </c>
      <c r="D5" t="s">
        <v>27</v>
      </c>
      <c r="E5" t="s">
        <v>28</v>
      </c>
      <c r="F5" t="s">
        <v>31</v>
      </c>
      <c r="K5" s="1" t="s">
        <v>1</v>
      </c>
      <c r="M5" t="s">
        <v>30</v>
      </c>
      <c r="N5" t="s">
        <v>28</v>
      </c>
      <c r="O5" t="s">
        <v>31</v>
      </c>
      <c r="R5" t="s">
        <v>34</v>
      </c>
      <c r="S5" s="8">
        <v>0.56828921917050756</v>
      </c>
      <c r="T5" s="8">
        <v>3.6222206085820358E-2</v>
      </c>
      <c r="U5" s="8">
        <v>2.0912900434290484E-2</v>
      </c>
    </row>
    <row r="6" spans="1:21">
      <c r="A6" t="s">
        <v>7</v>
      </c>
      <c r="B6" s="2" t="s">
        <v>4</v>
      </c>
      <c r="C6" s="3">
        <v>18119</v>
      </c>
      <c r="D6">
        <v>19160</v>
      </c>
      <c r="E6">
        <v>24037</v>
      </c>
      <c r="F6">
        <v>225000</v>
      </c>
      <c r="K6" t="s">
        <v>7</v>
      </c>
      <c r="L6" s="2" t="s">
        <v>4</v>
      </c>
      <c r="M6" s="6">
        <f>(LN(D6/C6))/2</f>
        <v>2.7931830544372049E-2</v>
      </c>
      <c r="N6" s="6">
        <f>(LN(E6/C6))/5</f>
        <v>5.6526639682510801E-2</v>
      </c>
      <c r="O6" s="6">
        <f>(LN(F6/C6))/7</f>
        <v>0.35987704153577849</v>
      </c>
      <c r="R6" t="s">
        <v>33</v>
      </c>
      <c r="S6" s="8">
        <v>0.37477886863971815</v>
      </c>
      <c r="T6" s="8">
        <v>1.5814722920444672E-2</v>
      </c>
      <c r="U6" s="8">
        <v>9.1306345352780757E-3</v>
      </c>
    </row>
    <row r="7" spans="1:21">
      <c r="B7" s="2" t="s">
        <v>5</v>
      </c>
      <c r="C7" s="3">
        <v>19088</v>
      </c>
      <c r="D7">
        <v>20361</v>
      </c>
      <c r="E7">
        <v>98733</v>
      </c>
      <c r="F7">
        <v>260000</v>
      </c>
      <c r="L7" s="2" t="s">
        <v>5</v>
      </c>
      <c r="M7" s="6">
        <f t="shared" ref="M7:M8" si="0">(LN(D7/C7))/2</f>
        <v>3.2280720517085359E-2</v>
      </c>
      <c r="N7" s="6">
        <f t="shared" ref="N7:N8" si="1">(LN(E7/C7))/5</f>
        <v>0.32867187434141953</v>
      </c>
      <c r="O7" s="6">
        <f t="shared" ref="O7:O8" si="2">(LN(F7/C7))/7</f>
        <v>0.37308882366570961</v>
      </c>
      <c r="R7" t="s">
        <v>36</v>
      </c>
      <c r="S7" s="8">
        <v>0.57994596994469305</v>
      </c>
      <c r="T7" s="8">
        <v>8.0762251018782358E-2</v>
      </c>
      <c r="U7" s="8">
        <v>4.6628107366054126E-2</v>
      </c>
    </row>
    <row r="8" spans="1:21">
      <c r="B8" s="2" t="s">
        <v>6</v>
      </c>
      <c r="C8" s="3">
        <v>18410</v>
      </c>
      <c r="D8">
        <v>22485</v>
      </c>
      <c r="E8">
        <v>120785</v>
      </c>
      <c r="F8">
        <v>285000</v>
      </c>
      <c r="L8" s="2" t="s">
        <v>6</v>
      </c>
      <c r="M8" s="6">
        <f t="shared" si="0"/>
        <v>9.9977212488842102E-2</v>
      </c>
      <c r="N8" s="6">
        <f t="shared" si="1"/>
        <v>0.37622362207205867</v>
      </c>
      <c r="O8" s="6">
        <f t="shared" si="2"/>
        <v>0.39137074071766625</v>
      </c>
      <c r="R8" t="s">
        <v>35</v>
      </c>
      <c r="S8" s="8">
        <v>0.61925753803377426</v>
      </c>
      <c r="T8" s="8">
        <v>2.2490419307566466E-2</v>
      </c>
      <c r="U8" s="8">
        <v>1.2984849641411058E-2</v>
      </c>
    </row>
    <row r="9" spans="1:21">
      <c r="A9" s="1" t="s">
        <v>23</v>
      </c>
      <c r="B9" s="2"/>
      <c r="C9" s="4">
        <f>AVERAGE(C6:C8)</f>
        <v>18539</v>
      </c>
      <c r="D9" s="4">
        <f>AVERAGE(D6:D8)</f>
        <v>20668.666666666668</v>
      </c>
      <c r="E9" s="4">
        <f>AVERAGE(E7:E8)</f>
        <v>109759</v>
      </c>
      <c r="F9" s="4">
        <f>AVERAGE(F7:F8)</f>
        <v>272500</v>
      </c>
      <c r="K9" s="1" t="s">
        <v>23</v>
      </c>
      <c r="L9" s="2"/>
      <c r="M9" s="7">
        <f>AVERAGE(M6:M8)</f>
        <v>5.339658785009984E-2</v>
      </c>
      <c r="N9" s="7">
        <f>AVERAGE(N6:N8)</f>
        <v>0.25380737869866299</v>
      </c>
      <c r="O9" s="7">
        <f>AVERAGE(O6:O8)</f>
        <v>0.37477886863971815</v>
      </c>
    </row>
    <row r="10" spans="1:21">
      <c r="A10" s="1" t="s">
        <v>24</v>
      </c>
      <c r="B10" s="2"/>
      <c r="C10" s="4">
        <f>STDEV(C6:C8)</f>
        <v>497.21323393489843</v>
      </c>
      <c r="D10" s="4">
        <f>STDEV(D6:D8)</f>
        <v>1683.7162270802444</v>
      </c>
      <c r="E10" s="4">
        <f>STDEV(E7:E8)</f>
        <v>15593.118738725747</v>
      </c>
      <c r="F10" s="4">
        <f>STDEV(F7:F8)</f>
        <v>17677.66952966369</v>
      </c>
      <c r="K10" s="1" t="s">
        <v>24</v>
      </c>
      <c r="L10" s="2"/>
      <c r="M10" s="7">
        <f>STDEV(M6:M8)</f>
        <v>4.0398566246839046E-2</v>
      </c>
      <c r="N10" s="7">
        <f>STDEV(N6:N8)</f>
        <v>0.17249654972818723</v>
      </c>
      <c r="O10" s="7">
        <f>STDEV(O6:O8)</f>
        <v>1.5814722920444672E-2</v>
      </c>
    </row>
    <row r="11" spans="1:21">
      <c r="A11" s="1" t="s">
        <v>25</v>
      </c>
      <c r="B11" s="2"/>
      <c r="C11" s="4">
        <f>C10/(SQRT(3))</f>
        <v>287.06619445695799</v>
      </c>
      <c r="D11" s="4">
        <f>D10/(SQRT(3))</f>
        <v>972.09401694372025</v>
      </c>
      <c r="E11" s="4">
        <f>E10/(SQRT(3))</f>
        <v>9002.6913013091089</v>
      </c>
      <c r="F11" s="4">
        <f>F10/(SQRT(3))</f>
        <v>10206.207261596577</v>
      </c>
      <c r="K11" s="1" t="s">
        <v>25</v>
      </c>
      <c r="L11" s="2"/>
      <c r="M11" s="7">
        <f>M10/(SQRT(3))</f>
        <v>2.3324123097487454E-2</v>
      </c>
      <c r="N11" s="7">
        <f>N10/(SQRT(3))</f>
        <v>9.9590929419850566E-2</v>
      </c>
      <c r="O11" s="7">
        <f>O10/(SQRT(3))</f>
        <v>9.1306345352780757E-3</v>
      </c>
    </row>
    <row r="12" spans="1:21">
      <c r="B12" s="2"/>
      <c r="C12" s="3"/>
      <c r="L12" s="2"/>
      <c r="M12" s="6"/>
    </row>
    <row r="13" spans="1:21">
      <c r="A13" t="s">
        <v>3</v>
      </c>
      <c r="B13" s="2" t="s">
        <v>8</v>
      </c>
      <c r="C13" s="3">
        <v>17884</v>
      </c>
      <c r="D13">
        <v>53463</v>
      </c>
      <c r="E13">
        <v>353197</v>
      </c>
      <c r="F13">
        <v>785000</v>
      </c>
      <c r="K13" t="s">
        <v>3</v>
      </c>
      <c r="L13" s="2" t="s">
        <v>8</v>
      </c>
      <c r="M13" s="6">
        <f>(LN(D13/C13))/2</f>
        <v>0.54754168374366885</v>
      </c>
      <c r="N13" s="6">
        <f>(LN(E13/C13))/5</f>
        <v>0.5966239033101528</v>
      </c>
      <c r="O13" s="6">
        <f>(LN(F13/C13))/7</f>
        <v>0.54025389420152492</v>
      </c>
    </row>
    <row r="14" spans="1:21">
      <c r="B14" s="2" t="s">
        <v>9</v>
      </c>
      <c r="C14" s="3">
        <v>19872</v>
      </c>
      <c r="D14">
        <v>52257</v>
      </c>
      <c r="E14">
        <v>373711</v>
      </c>
      <c r="F14">
        <v>970000</v>
      </c>
      <c r="L14" s="2" t="s">
        <v>9</v>
      </c>
      <c r="M14" s="6">
        <f t="shared" ref="M14:M15" si="3">(LN(D14/C14))/2</f>
        <v>0.48343107370618299</v>
      </c>
      <c r="N14" s="6">
        <f t="shared" ref="N14:N15" si="4">(LN(E14/C14))/5</f>
        <v>0.58683421313662554</v>
      </c>
      <c r="O14" s="6">
        <f t="shared" ref="O14:O15" si="5">(LN(F14/C14))/7</f>
        <v>0.55542633796376573</v>
      </c>
    </row>
    <row r="15" spans="1:21">
      <c r="B15" s="2" t="s">
        <v>10</v>
      </c>
      <c r="C15" s="3">
        <v>18280</v>
      </c>
      <c r="D15">
        <v>55683</v>
      </c>
      <c r="E15">
        <v>382412</v>
      </c>
      <c r="F15">
        <v>1300000</v>
      </c>
      <c r="L15" s="2" t="s">
        <v>10</v>
      </c>
      <c r="M15" s="6">
        <f t="shared" si="3"/>
        <v>0.55693366392953358</v>
      </c>
      <c r="N15" s="6">
        <f t="shared" si="4"/>
        <v>0.60813819908240296</v>
      </c>
      <c r="O15" s="6">
        <f t="shared" si="5"/>
        <v>0.60918742534623205</v>
      </c>
    </row>
    <row r="16" spans="1:21">
      <c r="A16" s="1" t="s">
        <v>23</v>
      </c>
      <c r="B16" s="2"/>
      <c r="C16" s="4">
        <f>AVERAGE(C13:C15)</f>
        <v>18678.666666666668</v>
      </c>
      <c r="D16" s="4">
        <f>AVERAGE(D13:D15)</f>
        <v>53801</v>
      </c>
      <c r="E16" s="4">
        <f>AVERAGE(E13:E15)</f>
        <v>369773.33333333331</v>
      </c>
      <c r="F16" s="4">
        <f>AVERAGE(F13:F15)</f>
        <v>1018333.3333333334</v>
      </c>
      <c r="K16" s="1" t="s">
        <v>23</v>
      </c>
      <c r="L16" s="2"/>
      <c r="M16" s="7">
        <f>AVERAGE(M13:M15)</f>
        <v>0.52930214045979518</v>
      </c>
      <c r="N16" s="7">
        <f>AVERAGE(N13:N15)</f>
        <v>0.59719877184306036</v>
      </c>
      <c r="O16" s="7">
        <f>AVERAGE(O13:O15)</f>
        <v>0.56828921917050756</v>
      </c>
    </row>
    <row r="17" spans="1:15">
      <c r="A17" s="1" t="s">
        <v>24</v>
      </c>
      <c r="B17" s="2"/>
      <c r="C17" s="4">
        <f>STDEV(C13:C15)</f>
        <v>1052.2534548925621</v>
      </c>
      <c r="D17" s="4">
        <f>STDEV(D13:D15)</f>
        <v>1737.829680952653</v>
      </c>
      <c r="E17" s="4">
        <f>STDEV(E13:E15)</f>
        <v>15000.265675424997</v>
      </c>
      <c r="F17" s="4">
        <f>STDEV(F13:F15)</f>
        <v>260879.92129202519</v>
      </c>
      <c r="K17" s="1" t="s">
        <v>24</v>
      </c>
      <c r="L17" s="2"/>
      <c r="M17" s="7">
        <f>STDEV(M13:M15)</f>
        <v>4.0002104904475658E-2</v>
      </c>
      <c r="N17" s="7">
        <f>STDEV(N13:N15)</f>
        <v>1.0663620851618181E-2</v>
      </c>
      <c r="O17" s="7">
        <f>STDEV(O13:O15)</f>
        <v>3.6222206085820358E-2</v>
      </c>
    </row>
    <row r="18" spans="1:15">
      <c r="A18" s="1" t="s">
        <v>25</v>
      </c>
      <c r="B18" s="2"/>
      <c r="C18" s="4">
        <f>C17/(SQRT(3))</f>
        <v>607.51881543793445</v>
      </c>
      <c r="D18" s="4">
        <f>D17/(SQRT(3))</f>
        <v>1003.3364341037358</v>
      </c>
      <c r="E18" s="4">
        <f>E17/(SQRT(3))</f>
        <v>8660.4074256225249</v>
      </c>
      <c r="F18" s="4">
        <f>F17/(SQRT(3))</f>
        <v>150619.09278411913</v>
      </c>
      <c r="K18" s="1" t="s">
        <v>25</v>
      </c>
      <c r="L18" s="2"/>
      <c r="M18" s="7">
        <f>M17/(SQRT(3))</f>
        <v>2.3095226034750671E-2</v>
      </c>
      <c r="N18" s="7">
        <f>N17/(SQRT(3))</f>
        <v>6.1566443692178631E-3</v>
      </c>
      <c r="O18" s="7">
        <f>O17/(SQRT(3))</f>
        <v>2.0912900434290484E-2</v>
      </c>
    </row>
    <row r="19" spans="1:15">
      <c r="B19" s="2"/>
      <c r="C19" s="3"/>
      <c r="L19" s="2"/>
      <c r="M19" s="6"/>
    </row>
    <row r="20" spans="1:15">
      <c r="A20" t="s">
        <v>11</v>
      </c>
      <c r="B20" s="2" t="s">
        <v>12</v>
      </c>
      <c r="C20" s="3">
        <v>27845</v>
      </c>
      <c r="D20">
        <v>149711</v>
      </c>
      <c r="E20">
        <v>859947</v>
      </c>
      <c r="F20">
        <v>880000</v>
      </c>
      <c r="K20" t="s">
        <v>11</v>
      </c>
      <c r="L20" s="2" t="s">
        <v>12</v>
      </c>
      <c r="M20" s="6">
        <f>(LN(D20/C20))/2</f>
        <v>0.8410266759891637</v>
      </c>
      <c r="N20" s="6">
        <f>(LN(E20/C20))/5</f>
        <v>0.68604346847997344</v>
      </c>
      <c r="O20" s="6">
        <f>(LN(F20/C20))/7</f>
        <v>0.49332407006151718</v>
      </c>
    </row>
    <row r="21" spans="1:15">
      <c r="B21" s="2" t="s">
        <v>13</v>
      </c>
      <c r="C21" s="3">
        <v>28628</v>
      </c>
      <c r="D21">
        <v>157400</v>
      </c>
      <c r="E21">
        <v>948413</v>
      </c>
      <c r="F21">
        <v>2770000</v>
      </c>
      <c r="L21" s="2" t="s">
        <v>13</v>
      </c>
      <c r="M21" s="6">
        <f t="shared" ref="M21:M22" si="6">(LN(D21/C21))/2</f>
        <v>0.8522025380534759</v>
      </c>
      <c r="N21" s="6">
        <f t="shared" ref="N21:N22" si="7">(LN(E21/C21))/5</f>
        <v>0.70008096030349098</v>
      </c>
      <c r="O21" s="6">
        <f t="shared" ref="O21:O22" si="8">(LN(F21/C21))/7</f>
        <v>0.65317390561500477</v>
      </c>
    </row>
    <row r="22" spans="1:15">
      <c r="B22" s="2" t="s">
        <v>14</v>
      </c>
      <c r="C22" s="3">
        <v>29380</v>
      </c>
      <c r="D22">
        <v>149862</v>
      </c>
      <c r="E22">
        <v>900850</v>
      </c>
      <c r="F22">
        <v>1870000</v>
      </c>
      <c r="L22" s="2" t="s">
        <v>14</v>
      </c>
      <c r="M22" s="6">
        <f t="shared" si="6"/>
        <v>0.81470034994539131</v>
      </c>
      <c r="N22" s="6">
        <f t="shared" si="7"/>
        <v>0.68460491826319558</v>
      </c>
      <c r="O22" s="6">
        <f t="shared" si="8"/>
        <v>0.59333993415755726</v>
      </c>
    </row>
    <row r="23" spans="1:15">
      <c r="A23" s="1" t="s">
        <v>23</v>
      </c>
      <c r="B23" s="2"/>
      <c r="C23" s="4">
        <f>AVERAGE(C20:C22)</f>
        <v>28617.666666666668</v>
      </c>
      <c r="D23" s="4">
        <f>AVERAGE(D20:D22)</f>
        <v>152324.33333333334</v>
      </c>
      <c r="E23" s="4">
        <f>AVERAGE(E20:E22)</f>
        <v>903070</v>
      </c>
      <c r="F23" s="4">
        <f>AVERAGE(F20:F22)</f>
        <v>1840000</v>
      </c>
      <c r="K23" s="1" t="s">
        <v>23</v>
      </c>
      <c r="L23" s="2"/>
      <c r="M23" s="7">
        <f>AVERAGE(M20:M22)</f>
        <v>0.83597652132934375</v>
      </c>
      <c r="N23" s="7">
        <f>AVERAGE(N20:N22)</f>
        <v>0.69024311568221997</v>
      </c>
      <c r="O23" s="7">
        <f>AVERAGE(O20:O22)</f>
        <v>0.57994596994469305</v>
      </c>
    </row>
    <row r="24" spans="1:15">
      <c r="A24" s="1" t="s">
        <v>24</v>
      </c>
      <c r="B24" s="2"/>
      <c r="C24" s="4">
        <f>STDEV(C20:C22)</f>
        <v>767.5521697795748</v>
      </c>
      <c r="D24" s="4">
        <f>STDEV(D20:D22)</f>
        <v>4396.3046224452337</v>
      </c>
      <c r="E24" s="4">
        <f>STDEV(E20:E22)</f>
        <v>44274.762438662503</v>
      </c>
      <c r="F24" s="4">
        <f>STDEV(F20:F22)</f>
        <v>945357.0753953238</v>
      </c>
      <c r="K24" s="1" t="s">
        <v>24</v>
      </c>
      <c r="L24" s="2"/>
      <c r="M24" s="7">
        <f>STDEV(M20:M22)</f>
        <v>1.9254391052163061E-2</v>
      </c>
      <c r="N24" s="7">
        <f>STDEV(N20:N22)</f>
        <v>8.5501313893852349E-3</v>
      </c>
      <c r="O24" s="7">
        <f>STDEV(O20:O22)</f>
        <v>8.0762251018782358E-2</v>
      </c>
    </row>
    <row r="25" spans="1:15">
      <c r="A25" s="1" t="s">
        <v>25</v>
      </c>
      <c r="B25" s="2"/>
      <c r="C25" s="4">
        <f>C24/(SQRT(3))</f>
        <v>443.1464518393189</v>
      </c>
      <c r="D25" s="4">
        <f>D24/(SQRT(3))</f>
        <v>2538.207657208352</v>
      </c>
      <c r="E25" s="4">
        <f>E24/(SQRT(3))</f>
        <v>25562.046012268529</v>
      </c>
      <c r="F25" s="4">
        <f>F24/(SQRT(3))</f>
        <v>545802.16195980762</v>
      </c>
      <c r="K25" s="1" t="s">
        <v>25</v>
      </c>
      <c r="L25" s="2"/>
      <c r="M25" s="7">
        <f>M24/(SQRT(3))</f>
        <v>1.1116527857048666E-2</v>
      </c>
      <c r="N25" s="7">
        <f>N24/(SQRT(3))</f>
        <v>4.936420659268235E-3</v>
      </c>
      <c r="O25" s="7">
        <f>O24/(SQRT(3))</f>
        <v>4.6628107366054126E-2</v>
      </c>
    </row>
    <row r="26" spans="1:15">
      <c r="B26" s="2"/>
      <c r="C26" s="3"/>
      <c r="L26" s="2"/>
      <c r="M26" s="6"/>
    </row>
    <row r="27" spans="1:15">
      <c r="A27" t="s">
        <v>15</v>
      </c>
      <c r="B27" s="2" t="s">
        <v>16</v>
      </c>
      <c r="C27" s="3">
        <v>27166</v>
      </c>
      <c r="D27">
        <v>158046</v>
      </c>
      <c r="E27" s="5">
        <v>1020000</v>
      </c>
      <c r="F27">
        <v>2440000</v>
      </c>
      <c r="K27" t="s">
        <v>15</v>
      </c>
      <c r="L27" s="2" t="s">
        <v>16</v>
      </c>
      <c r="M27" s="6">
        <f>(LN(D27/C27))/2</f>
        <v>0.88045996924718484</v>
      </c>
      <c r="N27" s="6">
        <f>(LN(E27/C27))/5</f>
        <v>0.72511834297560351</v>
      </c>
      <c r="O27" s="6">
        <f>(LN(F27/C27))/7</f>
        <v>0.64254101812670694</v>
      </c>
    </row>
    <row r="28" spans="1:15">
      <c r="B28" s="2" t="s">
        <v>17</v>
      </c>
      <c r="C28" s="3">
        <v>27134</v>
      </c>
      <c r="D28">
        <v>156090</v>
      </c>
      <c r="E28" s="5">
        <v>1100000</v>
      </c>
      <c r="F28">
        <v>1780000</v>
      </c>
      <c r="L28" s="2" t="s">
        <v>17</v>
      </c>
      <c r="M28" s="6">
        <f t="shared" ref="M28:M29" si="9">(LN(D28/C28))/2</f>
        <v>0.87482260495360253</v>
      </c>
      <c r="N28" s="6">
        <f t="shared" ref="N28:N29" si="10">(LN(E28/C28))/5</f>
        <v>0.74045558094466901</v>
      </c>
      <c r="O28" s="6">
        <f t="shared" ref="O28:O29" si="11">(LN(F28/C28))/7</f>
        <v>0.59765444131757339</v>
      </c>
    </row>
    <row r="29" spans="1:15">
      <c r="B29" s="2" t="s">
        <v>18</v>
      </c>
      <c r="C29" s="3">
        <v>27182</v>
      </c>
      <c r="D29">
        <v>201474</v>
      </c>
      <c r="E29" s="5">
        <v>1040000</v>
      </c>
      <c r="F29">
        <v>2050000</v>
      </c>
      <c r="L29" s="2" t="s">
        <v>18</v>
      </c>
      <c r="M29" s="6">
        <f t="shared" si="9"/>
        <v>1.0015526756350699</v>
      </c>
      <c r="N29" s="6">
        <f t="shared" si="10"/>
        <v>0.72888420052045255</v>
      </c>
      <c r="O29" s="6">
        <f t="shared" si="11"/>
        <v>0.61757715465704266</v>
      </c>
    </row>
    <row r="30" spans="1:15">
      <c r="A30" s="1" t="s">
        <v>23</v>
      </c>
      <c r="B30" s="2"/>
      <c r="C30" s="4">
        <f>AVERAGE(C27:C29)</f>
        <v>27160.666666666668</v>
      </c>
      <c r="D30" s="4">
        <f>AVERAGE(D27:D29)</f>
        <v>171870</v>
      </c>
      <c r="E30" s="4">
        <f>AVERAGE(E27:E29)</f>
        <v>1053333.3333333333</v>
      </c>
      <c r="F30" s="4">
        <f>AVERAGE(F27:F29)</f>
        <v>2090000</v>
      </c>
      <c r="K30" s="1" t="s">
        <v>23</v>
      </c>
      <c r="L30" s="2"/>
      <c r="M30" s="7">
        <f>AVERAGE(M27:M29)</f>
        <v>0.91894508327861912</v>
      </c>
      <c r="N30" s="7">
        <f>AVERAGE(N27:N29)</f>
        <v>0.73148604148024177</v>
      </c>
      <c r="O30" s="7">
        <f>AVERAGE(O27:O29)</f>
        <v>0.61925753803377426</v>
      </c>
    </row>
    <row r="31" spans="1:15">
      <c r="A31" s="1" t="s">
        <v>24</v>
      </c>
      <c r="B31" s="2"/>
      <c r="C31" s="4">
        <f>STDEV(C27:C29)</f>
        <v>24.440403706431145</v>
      </c>
      <c r="D31" s="4">
        <f>STDEV(D27:D29)</f>
        <v>25656.463045400469</v>
      </c>
      <c r="E31" s="4">
        <f>STDEV(E27:E29)</f>
        <v>41633.319989322656</v>
      </c>
      <c r="F31" s="4">
        <f>STDEV(F27:F29)</f>
        <v>331813.20046074118</v>
      </c>
      <c r="K31" s="1" t="s">
        <v>24</v>
      </c>
      <c r="L31" s="2"/>
      <c r="M31" s="7">
        <f>STDEV(M27:M29)</f>
        <v>7.1595779940173854E-2</v>
      </c>
      <c r="N31" s="7">
        <f>STDEV(N27:N29)</f>
        <v>7.9928029761131645E-3</v>
      </c>
      <c r="O31" s="7">
        <f>STDEV(O27:O29)</f>
        <v>2.2490419307566466E-2</v>
      </c>
    </row>
    <row r="32" spans="1:15">
      <c r="A32" s="1" t="s">
        <v>25</v>
      </c>
      <c r="B32" s="2"/>
      <c r="C32" s="4">
        <f>C31/(SQRT(3))</f>
        <v>14.11067365901115</v>
      </c>
      <c r="D32" s="4">
        <f>D31/(SQRT(3))</f>
        <v>14812.765845715647</v>
      </c>
      <c r="E32" s="4">
        <f>E31/(SQRT(3))</f>
        <v>24037.008503093264</v>
      </c>
      <c r="F32" s="4">
        <f>F31/(SQRT(3))</f>
        <v>191572.44060668017</v>
      </c>
      <c r="K32" s="1" t="s">
        <v>25</v>
      </c>
      <c r="L32" s="2"/>
      <c r="M32" s="7">
        <f>M31/(SQRT(3))</f>
        <v>4.1335842821300588E-2</v>
      </c>
      <c r="N32" s="7">
        <f>N31/(SQRT(3))</f>
        <v>4.6146469498385776E-3</v>
      </c>
      <c r="O32" s="7">
        <f>O31/(SQRT(3))</f>
        <v>1.2984849641411058E-2</v>
      </c>
    </row>
    <row r="33" spans="1:13">
      <c r="B33" s="2"/>
      <c r="C33" s="3"/>
      <c r="L33" s="2"/>
      <c r="M33" s="6"/>
    </row>
    <row r="34" spans="1:13">
      <c r="A34" t="s">
        <v>19</v>
      </c>
      <c r="B34" s="2" t="s">
        <v>20</v>
      </c>
      <c r="C34" s="3">
        <v>8</v>
      </c>
      <c r="K34" t="s">
        <v>19</v>
      </c>
      <c r="L34" s="2" t="s">
        <v>20</v>
      </c>
      <c r="M34" s="6"/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4"/>
  <sheetViews>
    <sheetView workbookViewId="0">
      <selection activeCell="J30" sqref="J30"/>
    </sheetView>
  </sheetViews>
  <sheetFormatPr baseColWidth="10" defaultRowHeight="15" x14ac:dyDescent="0"/>
  <cols>
    <col min="1" max="1" width="12.5" customWidth="1"/>
  </cols>
  <sheetData>
    <row r="1" spans="1:15">
      <c r="A1" t="s">
        <v>0</v>
      </c>
    </row>
    <row r="2" spans="1:15">
      <c r="A2" t="s">
        <v>2</v>
      </c>
    </row>
    <row r="3" spans="1:15">
      <c r="A3" t="s">
        <v>26</v>
      </c>
      <c r="H3" t="s">
        <v>37</v>
      </c>
    </row>
    <row r="4" spans="1:15">
      <c r="M4" t="s">
        <v>38</v>
      </c>
      <c r="N4" s="4">
        <v>264.33333333333331</v>
      </c>
      <c r="O4" s="1">
        <v>6.7005173913043476</v>
      </c>
    </row>
    <row r="5" spans="1:15">
      <c r="A5" s="1" t="s">
        <v>1</v>
      </c>
      <c r="C5" t="s">
        <v>22</v>
      </c>
      <c r="D5" t="s">
        <v>27</v>
      </c>
      <c r="E5" t="s">
        <v>28</v>
      </c>
      <c r="H5" t="s">
        <v>22</v>
      </c>
      <c r="J5" t="s">
        <v>28</v>
      </c>
      <c r="M5" t="s">
        <v>39</v>
      </c>
      <c r="N5" s="4">
        <v>169</v>
      </c>
      <c r="O5" s="1">
        <v>5.7485379310344848</v>
      </c>
    </row>
    <row r="6" spans="1:15">
      <c r="A6" t="s">
        <v>7</v>
      </c>
      <c r="B6" s="2" t="s">
        <v>4</v>
      </c>
      <c r="C6" s="3">
        <v>265</v>
      </c>
      <c r="D6">
        <v>859.5</v>
      </c>
      <c r="E6">
        <v>995</v>
      </c>
      <c r="H6">
        <v>33.502586956521739</v>
      </c>
      <c r="J6">
        <v>35.549399999999999</v>
      </c>
      <c r="M6" t="s">
        <v>40</v>
      </c>
      <c r="N6" s="4">
        <v>2021.6666666666667</v>
      </c>
      <c r="O6" s="1">
        <v>7.4592152671755745</v>
      </c>
    </row>
    <row r="7" spans="1:15">
      <c r="B7" s="2" t="s">
        <v>5</v>
      </c>
      <c r="C7" s="3">
        <v>260</v>
      </c>
      <c r="D7">
        <v>842</v>
      </c>
      <c r="E7">
        <v>535</v>
      </c>
      <c r="H7">
        <v>6.5487021590000003</v>
      </c>
      <c r="J7">
        <v>6.0259800439999998</v>
      </c>
      <c r="M7" t="s">
        <v>41</v>
      </c>
      <c r="N7" s="4">
        <v>2022.6666666666667</v>
      </c>
      <c r="O7" s="1">
        <v>7.2044250000000005</v>
      </c>
    </row>
    <row r="8" spans="1:15">
      <c r="B8" s="2" t="s">
        <v>6</v>
      </c>
      <c r="C8" s="3">
        <v>268</v>
      </c>
      <c r="D8">
        <v>704</v>
      </c>
      <c r="E8">
        <v>504</v>
      </c>
      <c r="H8" s="1">
        <f>H6/5</f>
        <v>6.7005173913043476</v>
      </c>
      <c r="J8">
        <v>0.60259800399999996</v>
      </c>
      <c r="M8" t="s">
        <v>38</v>
      </c>
      <c r="N8" s="4">
        <v>678</v>
      </c>
      <c r="O8" s="1">
        <v>7.1098799999999995</v>
      </c>
    </row>
    <row r="9" spans="1:15">
      <c r="A9" s="1" t="s">
        <v>23</v>
      </c>
      <c r="B9" s="2"/>
      <c r="C9" s="4">
        <f>AVERAGE(C6:C8)</f>
        <v>264.33333333333331</v>
      </c>
      <c r="D9" s="4">
        <f>AVERAGE(D6:D8)</f>
        <v>801.83333333333337</v>
      </c>
      <c r="E9" s="4">
        <f>AVERAGE(E6:E8)</f>
        <v>678</v>
      </c>
      <c r="J9" s="1">
        <f>J6/5</f>
        <v>7.1098799999999995</v>
      </c>
      <c r="M9" t="s">
        <v>39</v>
      </c>
      <c r="N9" s="4">
        <v>186</v>
      </c>
      <c r="O9" s="1">
        <v>5.80532</v>
      </c>
    </row>
    <row r="10" spans="1:15">
      <c r="A10" s="1" t="s">
        <v>24</v>
      </c>
      <c r="B10" s="2"/>
      <c r="C10" s="4">
        <f>STDEV(C6:C8)</f>
        <v>4.0414518843273806</v>
      </c>
      <c r="D10" s="4">
        <f>STDEV(D6:D8)</f>
        <v>85.176776960233326</v>
      </c>
      <c r="E10" s="4">
        <f>STDEV(E6:E8)</f>
        <v>274.967270779633</v>
      </c>
      <c r="M10" t="s">
        <v>40</v>
      </c>
      <c r="N10" s="4">
        <v>1436.3333333333333</v>
      </c>
      <c r="O10" s="1">
        <v>7.3616259999999993</v>
      </c>
    </row>
    <row r="11" spans="1:15">
      <c r="A11" s="1" t="s">
        <v>25</v>
      </c>
      <c r="B11" s="2"/>
      <c r="C11" s="4">
        <f>C10/(SQRT(3))</f>
        <v>2.3333333333333335</v>
      </c>
      <c r="D11" s="4">
        <f>D10/(SQRT(3))</f>
        <v>49.176835106695428</v>
      </c>
      <c r="E11" s="4">
        <f>E10/(SQRT(3))</f>
        <v>158.75242780295784</v>
      </c>
      <c r="M11" t="s">
        <v>41</v>
      </c>
      <c r="N11" s="4">
        <v>1614.3333333333333</v>
      </c>
      <c r="O11" s="1">
        <v>6.5551940000000002</v>
      </c>
    </row>
    <row r="12" spans="1:15">
      <c r="B12" s="2"/>
      <c r="C12" s="3"/>
    </row>
    <row r="13" spans="1:15">
      <c r="A13" t="s">
        <v>3</v>
      </c>
      <c r="B13" s="2" t="s">
        <v>8</v>
      </c>
      <c r="C13" s="3">
        <v>169</v>
      </c>
      <c r="D13">
        <v>149</v>
      </c>
      <c r="E13">
        <v>184</v>
      </c>
      <c r="H13">
        <v>28.742689655172423</v>
      </c>
      <c r="J13">
        <v>29.026599999999998</v>
      </c>
    </row>
    <row r="14" spans="1:15">
      <c r="B14" s="2" t="s">
        <v>9</v>
      </c>
      <c r="C14" s="3">
        <v>170</v>
      </c>
      <c r="D14">
        <v>152</v>
      </c>
      <c r="E14">
        <v>187</v>
      </c>
      <c r="H14">
        <v>6.5539196567917832</v>
      </c>
      <c r="J14">
        <v>4.609486382</v>
      </c>
    </row>
    <row r="15" spans="1:15">
      <c r="B15" s="2" t="s">
        <v>10</v>
      </c>
      <c r="C15" s="3">
        <v>168</v>
      </c>
      <c r="D15">
        <v>155</v>
      </c>
      <c r="E15">
        <v>187</v>
      </c>
      <c r="H15" s="1">
        <f>H13/5</f>
        <v>5.7485379310344848</v>
      </c>
      <c r="J15">
        <v>0.46094863800000002</v>
      </c>
    </row>
    <row r="16" spans="1:15">
      <c r="A16" s="1" t="s">
        <v>23</v>
      </c>
      <c r="B16" s="2"/>
      <c r="C16" s="4">
        <f>AVERAGE(C13:C15)</f>
        <v>169</v>
      </c>
      <c r="D16" s="4">
        <f>AVERAGE(D13:D15)</f>
        <v>152</v>
      </c>
      <c r="E16" s="4">
        <f>AVERAGE(E13:E15)</f>
        <v>186</v>
      </c>
      <c r="J16" s="1">
        <f>J13/5</f>
        <v>5.80532</v>
      </c>
    </row>
    <row r="17" spans="1:10">
      <c r="A17" s="1" t="s">
        <v>24</v>
      </c>
      <c r="B17" s="2"/>
      <c r="C17" s="4">
        <f>STDEV(C13:C15)</f>
        <v>1</v>
      </c>
      <c r="D17" s="4">
        <f>STDEV(D13:D15)</f>
        <v>3</v>
      </c>
      <c r="E17" s="4">
        <f>STDEV(E13:E15)</f>
        <v>1.7320508075688772</v>
      </c>
    </row>
    <row r="18" spans="1:10">
      <c r="A18" s="1" t="s">
        <v>25</v>
      </c>
      <c r="B18" s="2"/>
      <c r="C18" s="4">
        <f>C17/(SQRT(3))</f>
        <v>0.57735026918962584</v>
      </c>
      <c r="D18" s="4">
        <f>D17/(SQRT(3))</f>
        <v>1.7320508075688774</v>
      </c>
      <c r="E18" s="4">
        <f>E17/(SQRT(3))</f>
        <v>1</v>
      </c>
    </row>
    <row r="19" spans="1:10">
      <c r="B19" s="2"/>
      <c r="C19" s="3"/>
    </row>
    <row r="20" spans="1:10">
      <c r="A20" t="s">
        <v>11</v>
      </c>
      <c r="B20" s="2" t="s">
        <v>12</v>
      </c>
      <c r="C20" s="3">
        <v>2043</v>
      </c>
      <c r="D20">
        <v>1586</v>
      </c>
      <c r="E20">
        <v>1429</v>
      </c>
      <c r="H20">
        <v>37.296076335877871</v>
      </c>
      <c r="J20">
        <v>36.808129999999998</v>
      </c>
    </row>
    <row r="21" spans="1:10">
      <c r="B21" s="2" t="s">
        <v>13</v>
      </c>
      <c r="C21" s="3">
        <v>2030</v>
      </c>
      <c r="D21">
        <v>1548</v>
      </c>
      <c r="E21">
        <v>1452</v>
      </c>
      <c r="H21">
        <v>8.0821575638213563</v>
      </c>
      <c r="J21">
        <v>7.4158708129999997</v>
      </c>
    </row>
    <row r="22" spans="1:10">
      <c r="B22" s="2" t="s">
        <v>14</v>
      </c>
      <c r="C22" s="3">
        <v>1992</v>
      </c>
      <c r="D22">
        <v>1731</v>
      </c>
      <c r="E22">
        <v>1428</v>
      </c>
      <c r="H22" s="1">
        <f>H20/5</f>
        <v>7.4592152671755745</v>
      </c>
      <c r="J22">
        <v>0.74158708100000004</v>
      </c>
    </row>
    <row r="23" spans="1:10">
      <c r="A23" s="1" t="s">
        <v>23</v>
      </c>
      <c r="B23" s="2"/>
      <c r="C23" s="4">
        <f>AVERAGE(C20:C22)</f>
        <v>2021.6666666666667</v>
      </c>
      <c r="D23" s="4">
        <f>AVERAGE(D20:D22)</f>
        <v>1621.6666666666667</v>
      </c>
      <c r="E23" s="4">
        <f>AVERAGE(E20:E22)</f>
        <v>1436.3333333333333</v>
      </c>
      <c r="J23" s="1">
        <f>J20/5</f>
        <v>7.3616259999999993</v>
      </c>
    </row>
    <row r="24" spans="1:10">
      <c r="A24" s="1" t="s">
        <v>24</v>
      </c>
      <c r="B24" s="2"/>
      <c r="C24" s="4">
        <f>STDEV(C20:C22)</f>
        <v>26.501572280401277</v>
      </c>
      <c r="D24" s="4">
        <f>STDEV(D20:D22)</f>
        <v>96.572943070682769</v>
      </c>
      <c r="E24" s="4">
        <f>STDEV(E20:E22)</f>
        <v>13.576941236277534</v>
      </c>
    </row>
    <row r="25" spans="1:10">
      <c r="A25" s="1" t="s">
        <v>25</v>
      </c>
      <c r="B25" s="2"/>
      <c r="C25" s="4">
        <f>C24/(SQRT(3))</f>
        <v>15.300689890038003</v>
      </c>
      <c r="D25" s="4">
        <f>D24/(SQRT(3))</f>
        <v>55.756414678293105</v>
      </c>
      <c r="E25" s="4">
        <f>E24/(SQRT(3))</f>
        <v>7.838650677536565</v>
      </c>
    </row>
    <row r="26" spans="1:10">
      <c r="B26" s="2"/>
      <c r="C26" s="3"/>
    </row>
    <row r="27" spans="1:10">
      <c r="A27" t="s">
        <v>15</v>
      </c>
      <c r="B27" s="2" t="s">
        <v>16</v>
      </c>
      <c r="C27" s="3">
        <v>2026</v>
      </c>
      <c r="D27">
        <v>1723</v>
      </c>
      <c r="E27">
        <v>1598</v>
      </c>
      <c r="H27">
        <v>36.022125000000003</v>
      </c>
      <c r="J27">
        <v>32.775970000000001</v>
      </c>
    </row>
    <row r="28" spans="1:10">
      <c r="B28" s="2" t="s">
        <v>17</v>
      </c>
      <c r="C28" s="3">
        <v>2030</v>
      </c>
      <c r="D28">
        <v>1686</v>
      </c>
      <c r="E28">
        <v>1564</v>
      </c>
      <c r="H28">
        <v>7.2569773888706735</v>
      </c>
      <c r="J28">
        <v>5.7157616820000001</v>
      </c>
    </row>
    <row r="29" spans="1:10">
      <c r="B29" s="2" t="s">
        <v>18</v>
      </c>
      <c r="C29" s="3">
        <v>2012</v>
      </c>
      <c r="D29">
        <v>1787</v>
      </c>
      <c r="E29">
        <v>1681</v>
      </c>
      <c r="H29" s="1">
        <f>H27/5</f>
        <v>7.2044250000000005</v>
      </c>
      <c r="J29">
        <v>0.571576168</v>
      </c>
    </row>
    <row r="30" spans="1:10">
      <c r="A30" s="1" t="s">
        <v>23</v>
      </c>
      <c r="B30" s="2"/>
      <c r="C30" s="4">
        <f>AVERAGE(C27:C29)</f>
        <v>2022.6666666666667</v>
      </c>
      <c r="D30" s="4">
        <f>AVERAGE(D27:D29)</f>
        <v>1732</v>
      </c>
      <c r="E30" s="4">
        <f>AVERAGE(E27:E29)</f>
        <v>1614.3333333333333</v>
      </c>
      <c r="J30" s="1">
        <f>J27/5</f>
        <v>6.5551940000000002</v>
      </c>
    </row>
    <row r="31" spans="1:10">
      <c r="A31" s="1" t="s">
        <v>24</v>
      </c>
      <c r="B31" s="2"/>
      <c r="C31" s="4">
        <f>STDEV(C27:C29)</f>
        <v>9.4516312525052157</v>
      </c>
      <c r="D31" s="4">
        <f>STDEV(D27:D29)</f>
        <v>51.097945164164869</v>
      </c>
      <c r="E31" s="4">
        <f>STDEV(E27:E29)</f>
        <v>60.185823358439926</v>
      </c>
    </row>
    <row r="32" spans="1:10">
      <c r="A32" s="1" t="s">
        <v>25</v>
      </c>
      <c r="B32" s="2"/>
      <c r="C32" s="4">
        <f>C31/(SQRT(3))</f>
        <v>5.456901847914966</v>
      </c>
      <c r="D32" s="4">
        <f>D31/(SQRT(3))</f>
        <v>29.501412395567325</v>
      </c>
      <c r="E32" s="4">
        <f>E31/(SQRT(3))</f>
        <v>34.748301317394557</v>
      </c>
    </row>
    <row r="33" spans="1:3">
      <c r="B33" s="2"/>
      <c r="C33" s="3"/>
    </row>
    <row r="34" spans="1:3">
      <c r="A34" t="s">
        <v>19</v>
      </c>
      <c r="B34" s="2" t="s">
        <v>20</v>
      </c>
      <c r="C34" s="3">
        <v>8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"/>
  <sheetViews>
    <sheetView workbookViewId="0">
      <selection activeCell="F32" sqref="F32"/>
    </sheetView>
  </sheetViews>
  <sheetFormatPr baseColWidth="10" defaultRowHeight="15" x14ac:dyDescent="0"/>
  <sheetData>
    <row r="1" spans="1:5">
      <c r="A1" t="s">
        <v>0</v>
      </c>
    </row>
    <row r="2" spans="1:5">
      <c r="A2" t="s">
        <v>2</v>
      </c>
    </row>
    <row r="3" spans="1:5">
      <c r="A3" t="s">
        <v>32</v>
      </c>
    </row>
    <row r="5" spans="1:5">
      <c r="A5" s="1" t="s">
        <v>1</v>
      </c>
      <c r="C5" t="s">
        <v>27</v>
      </c>
      <c r="D5" t="s">
        <v>28</v>
      </c>
      <c r="E5" t="s">
        <v>31</v>
      </c>
    </row>
    <row r="6" spans="1:5">
      <c r="A6" t="s">
        <v>7</v>
      </c>
      <c r="B6" s="2" t="s">
        <v>4</v>
      </c>
      <c r="C6">
        <v>0.47899999999999998</v>
      </c>
      <c r="D6">
        <v>0.47199999999999998</v>
      </c>
      <c r="E6">
        <v>0.47699999999999998</v>
      </c>
    </row>
    <row r="7" spans="1:5">
      <c r="B7" s="2" t="s">
        <v>5</v>
      </c>
      <c r="C7">
        <v>0.45800000000000002</v>
      </c>
      <c r="D7">
        <v>0.46200000000000002</v>
      </c>
      <c r="E7">
        <v>0.45800000000000002</v>
      </c>
    </row>
    <row r="8" spans="1:5">
      <c r="B8" s="2" t="s">
        <v>6</v>
      </c>
      <c r="C8">
        <v>0.48599999999999999</v>
      </c>
      <c r="D8">
        <v>0.48299999999999998</v>
      </c>
      <c r="E8">
        <v>0.46300000000000002</v>
      </c>
    </row>
    <row r="9" spans="1:5">
      <c r="A9" s="1" t="s">
        <v>23</v>
      </c>
      <c r="B9" s="2"/>
      <c r="C9" s="7">
        <f>AVERAGE(C6:C8)</f>
        <v>0.47433333333333333</v>
      </c>
      <c r="D9" s="7">
        <f t="shared" ref="D9:E9" si="0">AVERAGE(D6:D8)</f>
        <v>0.47233333333333327</v>
      </c>
      <c r="E9" s="7">
        <f t="shared" si="0"/>
        <v>0.46600000000000003</v>
      </c>
    </row>
    <row r="10" spans="1:5">
      <c r="A10" s="1" t="s">
        <v>24</v>
      </c>
      <c r="B10" s="2"/>
      <c r="C10" s="7">
        <f>STDEV(C6:C8)</f>
        <v>1.457166199626291E-2</v>
      </c>
      <c r="D10" s="7">
        <f t="shared" ref="D10:E10" si="1">STDEV(D6:D8)</f>
        <v>1.050396750439247E-2</v>
      </c>
      <c r="E10" s="7">
        <f t="shared" si="1"/>
        <v>9.8488578017960834E-3</v>
      </c>
    </row>
    <row r="11" spans="1:5">
      <c r="A11" s="1" t="s">
        <v>25</v>
      </c>
      <c r="B11" s="2"/>
      <c r="C11" s="7">
        <f>C10/(SQRT(3))</f>
        <v>8.412952976082631E-3</v>
      </c>
      <c r="D11" s="7">
        <f t="shared" ref="D11:E11" si="2">D10/(SQRT(3))</f>
        <v>6.0644684662200746E-3</v>
      </c>
      <c r="E11" s="7">
        <f t="shared" si="2"/>
        <v>5.6862407030773146E-3</v>
      </c>
    </row>
    <row r="12" spans="1:5">
      <c r="B12" s="2"/>
    </row>
    <row r="13" spans="1:5">
      <c r="A13" t="s">
        <v>3</v>
      </c>
      <c r="B13" s="2" t="s">
        <v>8</v>
      </c>
      <c r="C13">
        <v>0.51500000000000001</v>
      </c>
      <c r="D13">
        <v>0.501</v>
      </c>
      <c r="E13">
        <v>0.49399999999999999</v>
      </c>
    </row>
    <row r="14" spans="1:5">
      <c r="B14" s="2" t="s">
        <v>9</v>
      </c>
      <c r="C14">
        <v>0.53300000000000003</v>
      </c>
      <c r="D14">
        <v>0.48699999999999999</v>
      </c>
      <c r="E14">
        <v>0.48199999999999998</v>
      </c>
    </row>
    <row r="15" spans="1:5">
      <c r="B15" s="2" t="s">
        <v>10</v>
      </c>
      <c r="C15">
        <v>0.51500000000000001</v>
      </c>
      <c r="D15">
        <v>0.51</v>
      </c>
      <c r="E15">
        <v>0.48399999999999999</v>
      </c>
    </row>
    <row r="16" spans="1:5">
      <c r="A16" s="1" t="s">
        <v>23</v>
      </c>
      <c r="B16" s="2"/>
      <c r="C16" s="7">
        <f>AVERAGE(C13:C15)</f>
        <v>0.52100000000000002</v>
      </c>
      <c r="D16" s="7">
        <f t="shared" ref="D16:E16" si="3">AVERAGE(D13:D15)</f>
        <v>0.49933333333333335</v>
      </c>
      <c r="E16" s="7">
        <f t="shared" si="3"/>
        <v>0.48666666666666664</v>
      </c>
    </row>
    <row r="17" spans="1:5">
      <c r="A17" s="1" t="s">
        <v>24</v>
      </c>
      <c r="B17" s="2"/>
      <c r="C17" s="7">
        <f>STDEV(C13:C15)</f>
        <v>1.0392304845413272E-2</v>
      </c>
      <c r="D17" s="7">
        <f t="shared" ref="D17:E17" si="4">STDEV(D13:D15)</f>
        <v>1.1590225767142484E-2</v>
      </c>
      <c r="E17" s="7">
        <f t="shared" si="4"/>
        <v>6.4291005073286427E-3</v>
      </c>
    </row>
    <row r="18" spans="1:5">
      <c r="A18" s="1" t="s">
        <v>25</v>
      </c>
      <c r="B18" s="2"/>
      <c r="C18" s="7">
        <f>C17/(SQRT(3))</f>
        <v>6.0000000000000053E-3</v>
      </c>
      <c r="D18" s="7">
        <f t="shared" ref="D18:E18" si="5">D17/(SQRT(3))</f>
        <v>6.6916199666282507E-3</v>
      </c>
      <c r="E18" s="7">
        <f t="shared" si="5"/>
        <v>3.7118429085533518E-3</v>
      </c>
    </row>
    <row r="19" spans="1:5">
      <c r="B19" s="2"/>
    </row>
    <row r="20" spans="1:5">
      <c r="A20" t="s">
        <v>11</v>
      </c>
      <c r="B20" s="2" t="s">
        <v>12</v>
      </c>
      <c r="C20">
        <v>0.52600000000000002</v>
      </c>
      <c r="D20">
        <v>0.52700000000000002</v>
      </c>
      <c r="E20">
        <v>0.42799999999999999</v>
      </c>
    </row>
    <row r="21" spans="1:5">
      <c r="B21" s="2" t="s">
        <v>13</v>
      </c>
      <c r="C21">
        <v>0.53100000000000003</v>
      </c>
      <c r="D21">
        <v>0.52</v>
      </c>
      <c r="E21">
        <v>0.41599999999999998</v>
      </c>
    </row>
    <row r="22" spans="1:5">
      <c r="B22" s="2" t="s">
        <v>14</v>
      </c>
      <c r="C22">
        <v>0.51300000000000001</v>
      </c>
      <c r="D22">
        <v>0.51300000000000001</v>
      </c>
      <c r="E22">
        <v>0.39600000000000002</v>
      </c>
    </row>
    <row r="23" spans="1:5">
      <c r="A23" s="1" t="s">
        <v>23</v>
      </c>
      <c r="B23" s="2"/>
      <c r="C23" s="7">
        <f>AVERAGE(C20:C22)</f>
        <v>0.52333333333333332</v>
      </c>
      <c r="D23" s="7">
        <f t="shared" ref="D23:E23" si="6">AVERAGE(D20:D22)</f>
        <v>0.52</v>
      </c>
      <c r="E23" s="7">
        <f t="shared" si="6"/>
        <v>0.41333333333333333</v>
      </c>
    </row>
    <row r="24" spans="1:5">
      <c r="A24" s="1" t="s">
        <v>24</v>
      </c>
      <c r="B24" s="2"/>
      <c r="C24" s="7">
        <f>STDEV(C20:C22)</f>
        <v>9.2915732431775779E-3</v>
      </c>
      <c r="D24" s="7">
        <f t="shared" ref="D24:E24" si="7">STDEV(D20:D22)</f>
        <v>7.0000000000000062E-3</v>
      </c>
      <c r="E24" s="7">
        <f t="shared" si="7"/>
        <v>1.6165807537309507E-2</v>
      </c>
    </row>
    <row r="25" spans="1:5">
      <c r="A25" s="1" t="s">
        <v>25</v>
      </c>
      <c r="B25" s="2"/>
      <c r="C25" s="7">
        <f>C24/(SQRT(3))</f>
        <v>5.3644923131436987E-3</v>
      </c>
      <c r="D25" s="7">
        <f t="shared" ref="D25:E25" si="8">D24/(SQRT(3))</f>
        <v>4.0414518843273845E-3</v>
      </c>
      <c r="E25" s="7">
        <f t="shared" si="8"/>
        <v>9.3333333333333254E-3</v>
      </c>
    </row>
    <row r="26" spans="1:5">
      <c r="B26" s="2"/>
    </row>
    <row r="27" spans="1:5">
      <c r="A27" t="s">
        <v>15</v>
      </c>
      <c r="B27" s="2" t="s">
        <v>16</v>
      </c>
      <c r="C27">
        <v>0.53100000000000003</v>
      </c>
      <c r="D27">
        <v>0.52200000000000002</v>
      </c>
      <c r="E27">
        <v>0.40300000000000002</v>
      </c>
    </row>
    <row r="28" spans="1:5">
      <c r="B28" s="2" t="s">
        <v>17</v>
      </c>
      <c r="C28">
        <v>0.53400000000000003</v>
      </c>
      <c r="D28">
        <v>0.52100000000000002</v>
      </c>
      <c r="E28">
        <v>0.40899999999999997</v>
      </c>
    </row>
    <row r="29" spans="1:5">
      <c r="B29" s="2" t="s">
        <v>18</v>
      </c>
      <c r="C29">
        <v>0.54400000000000004</v>
      </c>
      <c r="D29">
        <v>0.51900000000000002</v>
      </c>
      <c r="E29">
        <v>0.39200000000000002</v>
      </c>
    </row>
    <row r="30" spans="1:5">
      <c r="A30" s="1" t="s">
        <v>23</v>
      </c>
      <c r="B30" s="2"/>
      <c r="C30" s="7">
        <f>AVERAGE(C27:C29)</f>
        <v>0.53633333333333333</v>
      </c>
      <c r="D30" s="7">
        <f t="shared" ref="D30:E30" si="9">AVERAGE(D27:D29)</f>
        <v>0.52066666666666672</v>
      </c>
      <c r="E30" s="7">
        <f t="shared" si="9"/>
        <v>0.40133333333333338</v>
      </c>
    </row>
    <row r="31" spans="1:5">
      <c r="A31" s="1" t="s">
        <v>24</v>
      </c>
      <c r="B31" s="2"/>
      <c r="C31" s="7">
        <f>STDEV(C27:C29)</f>
        <v>6.8068592855540519E-3</v>
      </c>
      <c r="D31" s="7">
        <f t="shared" ref="D31:E31" si="10">STDEV(D27:D29)</f>
        <v>1.5275252316519481E-3</v>
      </c>
      <c r="E31" s="7">
        <f t="shared" si="10"/>
        <v>8.6216781042516913E-3</v>
      </c>
    </row>
    <row r="32" spans="1:5">
      <c r="A32" s="1" t="s">
        <v>25</v>
      </c>
      <c r="B32" s="2"/>
      <c r="C32" s="7">
        <f>C31/(SQRT(3))</f>
        <v>3.9299420408505361E-3</v>
      </c>
      <c r="D32" s="7">
        <f t="shared" ref="D32:E32" si="11">D31/(SQRT(3))</f>
        <v>8.8191710368819775E-4</v>
      </c>
      <c r="E32" s="7">
        <f t="shared" si="11"/>
        <v>4.9777281743560164E-3</v>
      </c>
    </row>
    <row r="33" spans="1:2">
      <c r="B33" s="2"/>
    </row>
    <row r="34" spans="1:2">
      <c r="A34" t="s">
        <v>19</v>
      </c>
      <c r="B34" s="2" t="s">
        <v>20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abund</vt:lpstr>
      <vt:lpstr>SSC</vt:lpstr>
      <vt:lpstr>FvFm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Elizabeth Harvey</dc:creator>
  <cp:lastModifiedBy>Elizabeth Harvey</cp:lastModifiedBy>
  <dcterms:created xsi:type="dcterms:W3CDTF">2013-07-25T19:11:29Z</dcterms:created>
  <dcterms:modified xsi:type="dcterms:W3CDTF">2014-04-15T17:27:07Z</dcterms:modified>
</cp:coreProperties>
</file>