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0"/>
  <workbookPr/>
  <mc:AlternateContent xmlns:mc="http://schemas.openxmlformats.org/markup-compatibility/2006">
    <mc:Choice Requires="x15">
      <x15ac:absPath xmlns:x15ac="http://schemas.microsoft.com/office/spreadsheetml/2010/11/ac" url="/Users/sfuller/Documents/WHOI Docs/+Planning Meetings/AT42-08 Drazen MBCal/"/>
    </mc:Choice>
  </mc:AlternateContent>
  <xr:revisionPtr revIDLastSave="0" documentId="8_{88CB8C6A-0649-684A-8939-53368146BB63}" xr6:coauthVersionLast="36" xr6:coauthVersionMax="36" xr10:uidLastSave="{00000000-0000-0000-0000-000000000000}"/>
  <bookViews>
    <workbookView xWindow="360" yWindow="1180" windowWidth="28800" windowHeight="16300" tabRatio="500" activeTab="1" xr2:uid="{00000000-000D-0000-FFFF-FFFF00000000}"/>
  </bookViews>
  <sheets>
    <sheet name="CALIBRATION" sheetId="1" r:id="rId1"/>
    <sheet name="WAYPOINTS" sheetId="2" r:id="rId2"/>
    <sheet name="LINE PLAN IMAGE" sheetId="3" r:id="rId3"/>
  </sheets>
  <definedNames>
    <definedName name="LatA">#REF!</definedName>
    <definedName name="LatAA">#REF!</definedName>
    <definedName name="LatB">#REF!</definedName>
    <definedName name="LatBB">#REF!</definedName>
    <definedName name="LonA">#REF!</definedName>
    <definedName name="LonAA">#REF!</definedName>
    <definedName name="LonB">#REF!</definedName>
    <definedName name="LonBB">#REF!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3" i="1" l="1"/>
  <c r="N12" i="1"/>
  <c r="P12" i="1" s="1"/>
  <c r="D12" i="1"/>
  <c r="G12" i="1"/>
  <c r="H4" i="2"/>
  <c r="I4" i="2" s="1"/>
  <c r="F4" i="2"/>
  <c r="L12" i="1"/>
  <c r="L14" i="1" s="1"/>
  <c r="N13" i="1"/>
  <c r="P13" i="1" s="1"/>
  <c r="K13" i="1"/>
  <c r="I12" i="1"/>
  <c r="I14" i="1" s="1"/>
  <c r="K14" i="1" s="1"/>
  <c r="D14" i="1"/>
  <c r="G14" i="1"/>
  <c r="N14" i="1"/>
  <c r="O14" i="1"/>
  <c r="P14" i="1"/>
  <c r="Q14" i="1"/>
  <c r="H5" i="2"/>
  <c r="I5" i="2"/>
  <c r="H6" i="2"/>
  <c r="I6" i="2" s="1"/>
  <c r="H7" i="2"/>
  <c r="I7" i="2" s="1"/>
  <c r="H8" i="2"/>
  <c r="I8" i="2"/>
  <c r="H9" i="2"/>
  <c r="I9" i="2"/>
  <c r="H10" i="2"/>
  <c r="I10" i="2" s="1"/>
  <c r="H11" i="2"/>
  <c r="I11" i="2" s="1"/>
  <c r="F5" i="2"/>
  <c r="G5" i="2"/>
  <c r="F6" i="2"/>
  <c r="G6" i="2"/>
  <c r="F7" i="2"/>
  <c r="G7" i="2" s="1"/>
  <c r="F8" i="2"/>
  <c r="G8" i="2" s="1"/>
  <c r="F9" i="2"/>
  <c r="G9" i="2"/>
  <c r="F10" i="2"/>
  <c r="G10" i="2"/>
  <c r="F11" i="2"/>
  <c r="G11" i="2" s="1"/>
  <c r="G4" i="2"/>
  <c r="C14" i="1"/>
  <c r="R14" i="1"/>
  <c r="F12" i="1"/>
  <c r="B37" i="1"/>
  <c r="B45" i="1"/>
  <c r="B56" i="1" s="1"/>
  <c r="B59" i="1" s="1"/>
  <c r="N33" i="1"/>
  <c r="P33" i="1" s="1"/>
  <c r="N70" i="1"/>
  <c r="P70" i="1"/>
  <c r="N69" i="1"/>
  <c r="P69" i="1"/>
  <c r="N67" i="1"/>
  <c r="P67" i="1" s="1"/>
  <c r="N66" i="1"/>
  <c r="P66" i="1" s="1"/>
  <c r="N65" i="1"/>
  <c r="P65" i="1"/>
  <c r="N64" i="1"/>
  <c r="P64" i="1"/>
  <c r="N63" i="1"/>
  <c r="P63" i="1" s="1"/>
  <c r="N62" i="1"/>
  <c r="P62" i="1" s="1"/>
  <c r="N61" i="1"/>
  <c r="P61" i="1"/>
  <c r="N60" i="1"/>
  <c r="P60" i="1"/>
  <c r="N32" i="1"/>
  <c r="P32" i="1" s="1"/>
  <c r="K12" i="1"/>
  <c r="S14" i="1" l="1"/>
  <c r="F14" i="1"/>
</calcChain>
</file>

<file path=xl/sharedStrings.xml><?xml version="1.0" encoding="utf-8"?>
<sst xmlns="http://schemas.openxmlformats.org/spreadsheetml/2006/main" count="334" uniqueCount="137">
  <si>
    <t>Pitch Pass 1</t>
  </si>
  <si>
    <t>Pitch Pass 2</t>
  </si>
  <si>
    <t>Roll Pass 1</t>
  </si>
  <si>
    <t>Distance (nm)</t>
  </si>
  <si>
    <t>Notes</t>
  </si>
  <si>
    <t>Sector Coverage</t>
  </si>
  <si>
    <t>Max angle (port)</t>
  </si>
  <si>
    <t>Max angle (sbtd)</t>
  </si>
  <si>
    <t>Max Coverage (port)</t>
  </si>
  <si>
    <t>Max Coverage (stbd)</t>
  </si>
  <si>
    <t>Angular Coverage Mode</t>
  </si>
  <si>
    <t>AUTO</t>
  </si>
  <si>
    <t>Beam Spacing</t>
  </si>
  <si>
    <t>HD EQDST</t>
  </si>
  <si>
    <t>Depth Settings</t>
  </si>
  <si>
    <t>Force Depth</t>
  </si>
  <si>
    <t>n/a</t>
  </si>
  <si>
    <t>Min depth (m)</t>
  </si>
  <si>
    <t>Max depth (m)</t>
  </si>
  <si>
    <t>Dual swath mode</t>
  </si>
  <si>
    <t>DYNAMIC</t>
  </si>
  <si>
    <t>Ping mode</t>
  </si>
  <si>
    <t>FM disable</t>
  </si>
  <si>
    <t>Unchecked</t>
  </si>
  <si>
    <t>Transmit Control</t>
  </si>
  <si>
    <t>Pitch stabilization</t>
  </si>
  <si>
    <t>ENABLED</t>
  </si>
  <si>
    <t>Along direction</t>
  </si>
  <si>
    <t>Auto Tilt</t>
  </si>
  <si>
    <t>OFF</t>
  </si>
  <si>
    <t>Yaw stab. Mode</t>
  </si>
  <si>
    <t>heading</t>
  </si>
  <si>
    <t>heading filter</t>
  </si>
  <si>
    <t>MEDIUM</t>
  </si>
  <si>
    <t>Min Swath Dist</t>
  </si>
  <si>
    <t>Enable Scanning</t>
  </si>
  <si>
    <t>Off</t>
  </si>
  <si>
    <t>Sound Speed</t>
  </si>
  <si>
    <t>Source</t>
  </si>
  <si>
    <t>SENSOR</t>
  </si>
  <si>
    <t>Filters and Gains</t>
  </si>
  <si>
    <t>Spike Filter Strength</t>
  </si>
  <si>
    <t>Range Gate</t>
  </si>
  <si>
    <t>Phase Ramp</t>
  </si>
  <si>
    <t>NORMAL</t>
  </si>
  <si>
    <t>WEAK</t>
  </si>
  <si>
    <t>Slope</t>
  </si>
  <si>
    <t>Checked</t>
  </si>
  <si>
    <t>Aeration</t>
  </si>
  <si>
    <t>Sector Tracking</t>
  </si>
  <si>
    <t>Intereference</t>
  </si>
  <si>
    <t>Normal incidence corr. (deg)</t>
  </si>
  <si>
    <t>Use Lambert's Law</t>
  </si>
  <si>
    <t>Absorption Coefficent Source</t>
  </si>
  <si>
    <t>CTD Profile</t>
  </si>
  <si>
    <t>Salinty (parts per thousand)</t>
  </si>
  <si>
    <t>TX power level (dB)</t>
  </si>
  <si>
    <t>Max</t>
  </si>
  <si>
    <t xml:space="preserve">Soft startup ramp time </t>
  </si>
  <si>
    <t>Water Column log R</t>
  </si>
  <si>
    <t>dB Offset</t>
  </si>
  <si>
    <t>Special Mode Sonar</t>
  </si>
  <si>
    <t>Vessel:</t>
  </si>
  <si>
    <t>Area:</t>
  </si>
  <si>
    <t>Test</t>
  </si>
  <si>
    <t>XBT Prior to Line</t>
  </si>
  <si>
    <t>Yes</t>
  </si>
  <si>
    <t>No</t>
  </si>
  <si>
    <t>Winds (kts)</t>
  </si>
  <si>
    <t>Seas (m)</t>
  </si>
  <si>
    <t>End Time (GMT)</t>
  </si>
  <si>
    <t>Start Time (GMT)</t>
  </si>
  <si>
    <t>Environment &amp; General Information</t>
  </si>
  <si>
    <t>Line Acquistion Information</t>
  </si>
  <si>
    <t>Sonar Runtime Parameters</t>
  </si>
  <si>
    <t>A</t>
  </si>
  <si>
    <t>B</t>
  </si>
  <si>
    <t>E</t>
  </si>
  <si>
    <t>F</t>
  </si>
  <si>
    <t>G</t>
  </si>
  <si>
    <t>H</t>
  </si>
  <si>
    <t>C</t>
  </si>
  <si>
    <t>D</t>
  </si>
  <si>
    <t>***NOTE: TURN OFF YAW STABILIZATION DURING TURNS, THEN TURN BACK ON TO REL. MEAN HDG. AFTER THE SHIP IS LINED UP FOR EACH SURVEY PASS.</t>
  </si>
  <si>
    <t>Course Over Ground</t>
  </si>
  <si>
    <t>Time (est. minutes)</t>
  </si>
  <si>
    <t>Speed (kts)</t>
  </si>
  <si>
    <t>XBT</t>
  </si>
  <si>
    <t>Turn</t>
  </si>
  <si>
    <t>Pre-test
settings</t>
  </si>
  <si>
    <t>Transit</t>
  </si>
  <si>
    <t>Turn
D to D</t>
  </si>
  <si>
    <t>Pitch
Pass 1</t>
  </si>
  <si>
    <t>Pitch
Pass 2</t>
  </si>
  <si>
    <t>Heading
Line 1</t>
  </si>
  <si>
    <t>Heading
Line 2</t>
  </si>
  <si>
    <t>Pre-test</t>
  </si>
  <si>
    <t>Start Point (see figure)</t>
  </si>
  <si>
    <t>End Point (see figure)</t>
  </si>
  <si>
    <t xml:space="preserve">Turn
</t>
  </si>
  <si>
    <t>Transit
to Cal</t>
  </si>
  <si>
    <t>Transit
A to C</t>
  </si>
  <si>
    <t>REL. MEAN
HDG***</t>
  </si>
  <si>
    <t>Waypoint</t>
  </si>
  <si>
    <t>Decimal Degrees</t>
  </si>
  <si>
    <t>Degrees Decimal Minutes</t>
  </si>
  <si>
    <t>Lon. Deg.</t>
  </si>
  <si>
    <t>Lon. Min.</t>
  </si>
  <si>
    <t>Lat. Deg.</t>
  </si>
  <si>
    <t>Lat. Min.</t>
  </si>
  <si>
    <t>Lat.</t>
  </si>
  <si>
    <t>Lon.</t>
  </si>
  <si>
    <t>Roll
Pass 1</t>
  </si>
  <si>
    <t>Roll
Pass 2</t>
  </si>
  <si>
    <t>Yaw
Pass 1</t>
  </si>
  <si>
    <t>Transit
G to A</t>
  </si>
  <si>
    <t>Yaw Line 1</t>
  </si>
  <si>
    <t>Yaw Line 2</t>
  </si>
  <si>
    <t>Est.
Transit to
Cal Hours</t>
  </si>
  <si>
    <t>Penetration Filter Strength</t>
  </si>
  <si>
    <t>Pitch</t>
  </si>
  <si>
    <t>Roll</t>
  </si>
  <si>
    <t>NOTE: ORDER OF WAYPOINTS MAY CHANGE DEPENDING ON SEA STATE, OTHER TESTING, TRANSIT CONSTRAINTS, ETC.</t>
  </si>
  <si>
    <t>Est.
Cal.
Hrs</t>
  </si>
  <si>
    <t>Transit
C to H</t>
  </si>
  <si>
    <t>Transit
 G to F</t>
  </si>
  <si>
    <t>Heading 1</t>
  </si>
  <si>
    <t>Heading 2</t>
  </si>
  <si>
    <t>2019 PLANNING</t>
  </si>
  <si>
    <t>EM122 SIS Line Number</t>
  </si>
  <si>
    <t>EM122 Initial Calibration Adjustment</t>
  </si>
  <si>
    <t>EM122 Verification Adjustment</t>
  </si>
  <si>
    <t>EM122 Patch Test Settings</t>
  </si>
  <si>
    <t>ATLANTIS</t>
  </si>
  <si>
    <t>San Francisco, CA</t>
  </si>
  <si>
    <t>EM122 MRU Angle (SIS, FINAL)</t>
  </si>
  <si>
    <t>EM122 MRU Angle (SIS, START)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</si>
</sst>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0.00000"/>
  </numFmts>
  <fonts count="2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Arial"/>
      <family val="2"/>
    </font>
    <font>
      <sz val="12"/>
      <name val="Arial"/>
      <family val="2"/>
    </font>
    <font>
      <sz val="12"/>
      <name val="Verdana"/>
      <family val="2"/>
    </font>
    <font>
      <sz val="10"/>
      <name val="Verdana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Arial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1" fillId="0" borderId="0"/>
    <xf numFmtId="0" fontId="17" fillId="0" borderId="0"/>
    <xf numFmtId="0" fontId="19" fillId="0" borderId="0"/>
  </cellStyleXfs>
  <cellXfs count="188">
    <xf numFmtId="0" fontId="0" fillId="0" borderId="0" xfId="0"/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64" fontId="3" fillId="6" borderId="1" xfId="0" applyNumberFormat="1" applyFont="1" applyFill="1" applyBorder="1" applyAlignment="1">
      <alignment horizontal="center" vertical="center"/>
    </xf>
    <xf numFmtId="1" fontId="3" fillId="7" borderId="1" xfId="0" applyNumberFormat="1" applyFont="1" applyFill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/>
    </xf>
    <xf numFmtId="1" fontId="3" fillId="6" borderId="1" xfId="0" applyNumberFormat="1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3" fillId="0" borderId="5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1" fontId="3" fillId="0" borderId="1" xfId="0" applyNumberFormat="1" applyFont="1" applyFill="1" applyBorder="1" applyAlignment="1">
      <alignment vertical="center"/>
    </xf>
    <xf numFmtId="1" fontId="3" fillId="4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5" fillId="0" borderId="1" xfId="0" applyNumberFormat="1" applyFont="1" applyBorder="1" applyAlignment="1">
      <alignment vertical="center"/>
    </xf>
    <xf numFmtId="1" fontId="1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6" fillId="8" borderId="0" xfId="0" applyFont="1" applyFill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5" fontId="0" fillId="0" borderId="0" xfId="0" applyNumberFormat="1" applyBorder="1"/>
    <xf numFmtId="0" fontId="15" fillId="0" borderId="0" xfId="0" applyFont="1"/>
    <xf numFmtId="20" fontId="3" fillId="3" borderId="1" xfId="0" applyNumberFormat="1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20" fontId="3" fillId="5" borderId="1" xfId="0" applyNumberFormat="1" applyFont="1" applyFill="1" applyBorder="1" applyAlignment="1">
      <alignment horizontal="center" vertical="center"/>
    </xf>
    <xf numFmtId="20" fontId="3" fillId="2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164" fontId="3" fillId="9" borderId="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1" fontId="16" fillId="0" borderId="12" xfId="0" applyNumberFormat="1" applyFont="1" applyBorder="1"/>
    <xf numFmtId="1" fontId="16" fillId="0" borderId="13" xfId="0" applyNumberFormat="1" applyFont="1" applyBorder="1"/>
    <xf numFmtId="1" fontId="16" fillId="0" borderId="0" xfId="0" applyNumberFormat="1" applyFont="1" applyBorder="1"/>
    <xf numFmtId="1" fontId="16" fillId="0" borderId="17" xfId="0" applyNumberFormat="1" applyFont="1" applyBorder="1"/>
    <xf numFmtId="1" fontId="16" fillId="0" borderId="18" xfId="0" applyNumberFormat="1" applyFont="1" applyBorder="1"/>
    <xf numFmtId="0" fontId="3" fillId="0" borderId="10" xfId="0" applyFont="1" applyFill="1" applyBorder="1" applyAlignment="1">
      <alignment horizontal="center" vertical="center"/>
    </xf>
    <xf numFmtId="0" fontId="0" fillId="6" borderId="5" xfId="0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3" fillId="0" borderId="26" xfId="0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0" fillId="6" borderId="30" xfId="0" applyFill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0" fillId="6" borderId="32" xfId="0" applyFill="1" applyBorder="1" applyAlignment="1">
      <alignment vertical="center"/>
    </xf>
    <xf numFmtId="0" fontId="3" fillId="0" borderId="33" xfId="0" applyFont="1" applyBorder="1" applyAlignment="1">
      <alignment vertical="center"/>
    </xf>
    <xf numFmtId="0" fontId="3" fillId="0" borderId="34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0" fontId="3" fillId="6" borderId="35" xfId="0" applyFont="1" applyFill="1" applyBorder="1" applyAlignment="1">
      <alignment horizontal="center" vertical="center"/>
    </xf>
    <xf numFmtId="0" fontId="0" fillId="6" borderId="37" xfId="0" applyFill="1" applyBorder="1" applyAlignment="1">
      <alignment vertical="center"/>
    </xf>
    <xf numFmtId="0" fontId="3" fillId="0" borderId="5" xfId="0" applyFont="1" applyBorder="1" applyAlignment="1">
      <alignment horizontal="left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5" xfId="0" quotePrefix="1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2" fontId="3" fillId="6" borderId="26" xfId="0" applyNumberFormat="1" applyFont="1" applyFill="1" applyBorder="1" applyAlignment="1">
      <alignment horizontal="center" vertical="center"/>
    </xf>
    <xf numFmtId="2" fontId="3" fillId="6" borderId="27" xfId="0" applyNumberFormat="1" applyFont="1" applyFill="1" applyBorder="1" applyAlignment="1">
      <alignment horizontal="center" vertical="center"/>
    </xf>
    <xf numFmtId="2" fontId="3" fillId="6" borderId="2" xfId="0" applyNumberFormat="1" applyFont="1" applyFill="1" applyBorder="1" applyAlignment="1">
      <alignment horizontal="center" vertical="center"/>
    </xf>
    <xf numFmtId="2" fontId="3" fillId="6" borderId="1" xfId="0" applyNumberFormat="1" applyFont="1" applyFill="1" applyBorder="1" applyAlignment="1">
      <alignment horizontal="center" vertical="center"/>
    </xf>
    <xf numFmtId="2" fontId="3" fillId="6" borderId="34" xfId="0" applyNumberFormat="1" applyFont="1" applyFill="1" applyBorder="1" applyAlignment="1">
      <alignment horizontal="center" vertical="center"/>
    </xf>
    <xf numFmtId="2" fontId="3" fillId="6" borderId="36" xfId="0" applyNumberFormat="1" applyFont="1" applyFill="1" applyBorder="1" applyAlignment="1">
      <alignment horizontal="center" vertical="center"/>
    </xf>
    <xf numFmtId="164" fontId="3" fillId="9" borderId="2" xfId="0" applyNumberFormat="1" applyFont="1" applyFill="1" applyBorder="1" applyAlignment="1">
      <alignment horizontal="center" vertical="center"/>
    </xf>
    <xf numFmtId="166" fontId="0" fillId="0" borderId="12" xfId="0" applyNumberFormat="1" applyBorder="1"/>
    <xf numFmtId="166" fontId="0" fillId="0" borderId="14" xfId="0" applyNumberFormat="1" applyBorder="1"/>
    <xf numFmtId="166" fontId="0" fillId="0" borderId="17" xfId="0" applyNumberFormat="1" applyBorder="1"/>
    <xf numFmtId="166" fontId="0" fillId="0" borderId="19" xfId="0" applyNumberFormat="1" applyBorder="1"/>
    <xf numFmtId="166" fontId="0" fillId="0" borderId="15" xfId="0" applyNumberFormat="1" applyBorder="1"/>
    <xf numFmtId="166" fontId="0" fillId="0" borderId="16" xfId="0" applyNumberFormat="1" applyBorder="1"/>
    <xf numFmtId="2" fontId="16" fillId="0" borderId="13" xfId="0" applyNumberFormat="1" applyFont="1" applyBorder="1"/>
    <xf numFmtId="2" fontId="16" fillId="0" borderId="18" xfId="0" applyNumberFormat="1" applyFont="1" applyBorder="1"/>
    <xf numFmtId="2" fontId="16" fillId="0" borderId="0" xfId="0" applyNumberFormat="1" applyFont="1" applyBorder="1"/>
    <xf numFmtId="2" fontId="16" fillId="0" borderId="14" xfId="0" applyNumberFormat="1" applyFont="1" applyBorder="1"/>
    <xf numFmtId="2" fontId="16" fillId="0" borderId="19" xfId="0" applyNumberFormat="1" applyFont="1" applyBorder="1"/>
    <xf numFmtId="2" fontId="16" fillId="0" borderId="16" xfId="0" applyNumberFormat="1" applyFont="1" applyBorder="1"/>
    <xf numFmtId="0" fontId="14" fillId="3" borderId="6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3" fillId="5" borderId="5" xfId="0" quotePrefix="1" applyFont="1" applyFill="1" applyBorder="1" applyAlignment="1">
      <alignment horizontal="center" vertical="center" wrapText="1"/>
    </xf>
    <xf numFmtId="0" fontId="3" fillId="5" borderId="5" xfId="0" quotePrefix="1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4" fillId="5" borderId="5" xfId="0" quotePrefix="1" applyFont="1" applyFill="1" applyBorder="1" applyAlignment="1">
      <alignment horizontal="center" vertical="center" wrapText="1"/>
    </xf>
    <xf numFmtId="0" fontId="14" fillId="5" borderId="5" xfId="0" quotePrefix="1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2" fontId="3" fillId="5" borderId="26" xfId="0" quotePrefix="1" applyNumberFormat="1" applyFont="1" applyFill="1" applyBorder="1" applyAlignment="1">
      <alignment horizontal="center" vertical="center"/>
    </xf>
    <xf numFmtId="2" fontId="3" fillId="5" borderId="28" xfId="0" quotePrefix="1" applyNumberFormat="1" applyFont="1" applyFill="1" applyBorder="1" applyAlignment="1">
      <alignment horizontal="center" vertical="center"/>
    </xf>
    <xf numFmtId="2" fontId="3" fillId="5" borderId="29" xfId="0" quotePrefix="1" applyNumberFormat="1" applyFont="1" applyFill="1" applyBorder="1" applyAlignment="1">
      <alignment horizontal="center" vertical="center"/>
    </xf>
    <xf numFmtId="2" fontId="3" fillId="3" borderId="26" xfId="0" applyNumberFormat="1" applyFont="1" applyFill="1" applyBorder="1" applyAlignment="1">
      <alignment horizontal="center" vertical="center"/>
    </xf>
    <xf numFmtId="2" fontId="3" fillId="3" borderId="28" xfId="0" applyNumberFormat="1" applyFont="1" applyFill="1" applyBorder="1" applyAlignment="1">
      <alignment horizontal="center" vertical="center"/>
    </xf>
    <xf numFmtId="2" fontId="3" fillId="3" borderId="29" xfId="0" applyNumberFormat="1" applyFont="1" applyFill="1" applyBorder="1" applyAlignment="1">
      <alignment horizontal="center" vertical="center"/>
    </xf>
    <xf numFmtId="2" fontId="3" fillId="5" borderId="2" xfId="0" quotePrefix="1" applyNumberFormat="1" applyFont="1" applyFill="1" applyBorder="1" applyAlignment="1">
      <alignment horizontal="center" vertical="center"/>
    </xf>
    <xf numFmtId="2" fontId="3" fillId="5" borderId="9" xfId="0" quotePrefix="1" applyNumberFormat="1" applyFont="1" applyFill="1" applyBorder="1" applyAlignment="1">
      <alignment horizontal="center" vertical="center"/>
    </xf>
    <xf numFmtId="2" fontId="3" fillId="5" borderId="3" xfId="0" quotePrefix="1" applyNumberFormat="1" applyFont="1" applyFill="1" applyBorder="1" applyAlignment="1">
      <alignment horizontal="center" vertical="center"/>
    </xf>
    <xf numFmtId="2" fontId="3" fillId="3" borderId="2" xfId="0" quotePrefix="1" applyNumberFormat="1" applyFont="1" applyFill="1" applyBorder="1" applyAlignment="1">
      <alignment horizontal="center" vertical="center"/>
    </xf>
    <xf numFmtId="2" fontId="3" fillId="3" borderId="9" xfId="0" applyNumberFormat="1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2" fontId="3" fillId="3" borderId="2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147805</xdr:rowOff>
    </xdr:from>
    <xdr:to>
      <xdr:col>13</xdr:col>
      <xdr:colOff>555625</xdr:colOff>
      <xdr:row>38</xdr:row>
      <xdr:rowOff>140893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904"/>
        <a:stretch/>
      </xdr:blipFill>
      <xdr:spPr>
        <a:xfrm>
          <a:off x="571500" y="354180"/>
          <a:ext cx="8858250" cy="7628963"/>
        </a:xfrm>
        <a:prstGeom prst="rect">
          <a:avLst/>
        </a:prstGeom>
      </xdr:spPr>
    </xdr:pic>
    <xdr:clientData/>
  </xdr:twoCellAnchor>
  <xdr:twoCellAnchor>
    <xdr:from>
      <xdr:col>5</xdr:col>
      <xdr:colOff>679452</xdr:colOff>
      <xdr:row>19</xdr:row>
      <xdr:rowOff>88901</xdr:rowOff>
    </xdr:from>
    <xdr:to>
      <xdr:col>7</xdr:col>
      <xdr:colOff>225426</xdr:colOff>
      <xdr:row>21</xdr:row>
      <xdr:rowOff>98426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 rot="18986270">
          <a:off x="4092577" y="4010026"/>
          <a:ext cx="911224" cy="422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chemeClr val="bg1"/>
              </a:solidFill>
            </a:rPr>
            <a:t> G A E</a:t>
          </a:r>
        </a:p>
      </xdr:txBody>
    </xdr:sp>
    <xdr:clientData/>
  </xdr:twoCellAnchor>
  <xdr:twoCellAnchor>
    <xdr:from>
      <xdr:col>9</xdr:col>
      <xdr:colOff>368301</xdr:colOff>
      <xdr:row>28</xdr:row>
      <xdr:rowOff>57149</xdr:rowOff>
    </xdr:from>
    <xdr:to>
      <xdr:col>10</xdr:col>
      <xdr:colOff>95251</xdr:colOff>
      <xdr:row>32</xdr:row>
      <xdr:rowOff>161923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 rot="18813113">
          <a:off x="6251577" y="6095998"/>
          <a:ext cx="930274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chemeClr val="bg1"/>
              </a:solidFill>
            </a:rPr>
            <a:t>H B F</a:t>
          </a:r>
        </a:p>
      </xdr:txBody>
    </xdr:sp>
    <xdr:clientData/>
  </xdr:twoCellAnchor>
  <xdr:twoCellAnchor>
    <xdr:from>
      <xdr:col>3</xdr:col>
      <xdr:colOff>492126</xdr:colOff>
      <xdr:row>16</xdr:row>
      <xdr:rowOff>34925</xdr:rowOff>
    </xdr:from>
    <xdr:to>
      <xdr:col>5</xdr:col>
      <xdr:colOff>44450</xdr:colOff>
      <xdr:row>18</xdr:row>
      <xdr:rowOff>44450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2540001" y="3336925"/>
          <a:ext cx="917574" cy="422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chemeClr val="bg1"/>
              </a:solidFill>
            </a:rPr>
            <a:t>C</a:t>
          </a:r>
        </a:p>
      </xdr:txBody>
    </xdr:sp>
    <xdr:clientData/>
  </xdr:twoCellAnchor>
  <xdr:twoCellAnchor>
    <xdr:from>
      <xdr:col>6</xdr:col>
      <xdr:colOff>482601</xdr:colOff>
      <xdr:row>8</xdr:row>
      <xdr:rowOff>161925</xdr:rowOff>
    </xdr:from>
    <xdr:to>
      <xdr:col>8</xdr:col>
      <xdr:colOff>28575</xdr:colOff>
      <xdr:row>10</xdr:row>
      <xdr:rowOff>171450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4578351" y="1812925"/>
          <a:ext cx="911224" cy="422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chemeClr val="bg1"/>
              </a:solidFill>
            </a:rPr>
            <a:t>D</a:t>
          </a:r>
        </a:p>
      </xdr:txBody>
    </xdr:sp>
    <xdr:clientData/>
  </xdr:twoCellAnchor>
  <xdr:twoCellAnchor editAs="oneCell">
    <xdr:from>
      <xdr:col>17</xdr:col>
      <xdr:colOff>142875</xdr:colOff>
      <xdr:row>4</xdr:row>
      <xdr:rowOff>142875</xdr:rowOff>
    </xdr:from>
    <xdr:to>
      <xdr:col>30</xdr:col>
      <xdr:colOff>309237</xdr:colOff>
      <xdr:row>38</xdr:row>
      <xdr:rowOff>23188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0" y="968375"/>
          <a:ext cx="9040487" cy="6897063"/>
        </a:xfrm>
        <a:prstGeom prst="rect">
          <a:avLst/>
        </a:prstGeom>
      </xdr:spPr>
    </xdr:pic>
    <xdr:clientData/>
  </xdr:twoCellAnchor>
  <xdr:twoCellAnchor>
    <xdr:from>
      <xdr:col>21</xdr:col>
      <xdr:colOff>333376</xdr:colOff>
      <xdr:row>21</xdr:row>
      <xdr:rowOff>47625</xdr:rowOff>
    </xdr:from>
    <xdr:to>
      <xdr:col>23</xdr:col>
      <xdr:colOff>365125</xdr:colOff>
      <xdr:row>27</xdr:row>
      <xdr:rowOff>31750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4668501" y="4381500"/>
          <a:ext cx="1396999" cy="1222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chemeClr val="bg1"/>
              </a:solidFill>
            </a:rPr>
            <a:t>EM122</a:t>
          </a:r>
        </a:p>
        <a:p>
          <a:pPr algn="ctr"/>
          <a:r>
            <a:rPr lang="en-US" sz="2000" b="1">
              <a:solidFill>
                <a:schemeClr val="bg1"/>
              </a:solidFill>
            </a:rPr>
            <a:t>calibration area</a:t>
          </a:r>
        </a:p>
      </xdr:txBody>
    </xdr:sp>
    <xdr:clientData/>
  </xdr:twoCellAnchor>
  <xdr:twoCellAnchor>
    <xdr:from>
      <xdr:col>24</xdr:col>
      <xdr:colOff>184151</xdr:colOff>
      <xdr:row>7</xdr:row>
      <xdr:rowOff>88900</xdr:rowOff>
    </xdr:from>
    <xdr:to>
      <xdr:col>27</xdr:col>
      <xdr:colOff>247650</xdr:colOff>
      <xdr:row>12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6567151" y="1533525"/>
          <a:ext cx="2111374" cy="1000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000" b="1">
              <a:solidFill>
                <a:schemeClr val="bg1"/>
              </a:solidFill>
            </a:rPr>
            <a:t>San</a:t>
          </a:r>
          <a:r>
            <a:rPr lang="en-US" sz="2000" b="1" baseline="0">
              <a:solidFill>
                <a:schemeClr val="bg1"/>
              </a:solidFill>
            </a:rPr>
            <a:t> Francisco</a:t>
          </a:r>
          <a:endParaRPr lang="en-US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19</xdr:col>
      <xdr:colOff>114300</xdr:colOff>
      <xdr:row>28</xdr:row>
      <xdr:rowOff>34925</xdr:rowOff>
    </xdr:from>
    <xdr:to>
      <xdr:col>22</xdr:col>
      <xdr:colOff>619124</xdr:colOff>
      <xdr:row>37</xdr:row>
      <xdr:rowOff>79375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3084175" y="5813425"/>
          <a:ext cx="2552699" cy="1901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Tentative Alvin operations area at 34.5 N, 123.0 W from email on 5</a:t>
          </a:r>
          <a:r>
            <a:rPr lang="en-US" sz="2000" b="1" baseline="0">
              <a:solidFill>
                <a:srgbClr val="FF0000"/>
              </a:solidFill>
            </a:rPr>
            <a:t> Dec 2018</a:t>
          </a:r>
          <a:endParaRPr lang="en-US" sz="2000" b="1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571500</xdr:colOff>
      <xdr:row>32</xdr:row>
      <xdr:rowOff>63500</xdr:rowOff>
    </xdr:from>
    <xdr:to>
      <xdr:col>23</xdr:col>
      <xdr:colOff>523875</xdr:colOff>
      <xdr:row>33</xdr:row>
      <xdr:rowOff>63500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15589250" y="6667500"/>
          <a:ext cx="635000" cy="206375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333375</xdr:colOff>
      <xdr:row>23</xdr:row>
      <xdr:rowOff>127000</xdr:rowOff>
    </xdr:from>
    <xdr:to>
      <xdr:col>24</xdr:col>
      <xdr:colOff>63500</xdr:colOff>
      <xdr:row>23</xdr:row>
      <xdr:rowOff>142875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 flipV="1">
          <a:off x="16033750" y="4873625"/>
          <a:ext cx="412750" cy="15875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7"/>
  <sheetViews>
    <sheetView zoomScale="70" zoomScaleNormal="70" workbookViewId="0">
      <selection activeCell="L4" sqref="L4"/>
    </sheetView>
  </sheetViews>
  <sheetFormatPr baseColWidth="10" defaultColWidth="11.5" defaultRowHeight="16"/>
  <cols>
    <col min="1" max="1" width="31.83203125" style="11" customWidth="1"/>
    <col min="2" max="2" width="10.6640625" style="83" bestFit="1" customWidth="1"/>
    <col min="3" max="3" width="10.6640625" style="83" customWidth="1"/>
    <col min="4" max="4" width="15.6640625" style="11" bestFit="1" customWidth="1"/>
    <col min="5" max="5" width="5.83203125" style="11" bestFit="1" customWidth="1"/>
    <col min="6" max="6" width="15.6640625" style="11" bestFit="1" customWidth="1"/>
    <col min="7" max="7" width="8.1640625" style="83" bestFit="1" customWidth="1"/>
    <col min="8" max="8" width="5.1640625" style="83" bestFit="1" customWidth="1"/>
    <col min="9" max="9" width="13" style="11" bestFit="1" customWidth="1"/>
    <col min="10" max="10" width="7" style="11" bestFit="1" customWidth="1"/>
    <col min="11" max="11" width="13" style="11" bestFit="1" customWidth="1"/>
    <col min="12" max="12" width="8.1640625" style="11" bestFit="1" customWidth="1"/>
    <col min="13" max="13" width="5.1640625" style="11" customWidth="1"/>
    <col min="14" max="14" width="11.6640625" style="11" bestFit="1" customWidth="1"/>
    <col min="15" max="15" width="8.1640625" style="11" bestFit="1" customWidth="1"/>
    <col min="16" max="16" width="12.1640625" style="11" bestFit="1" customWidth="1"/>
    <col min="17" max="17" width="15.5" style="11" customWidth="1"/>
    <col min="18" max="18" width="10.6640625" style="11" bestFit="1" customWidth="1"/>
    <col min="19" max="19" width="7.1640625" style="11" customWidth="1"/>
    <col min="20" max="16384" width="11.5" style="11"/>
  </cols>
  <sheetData>
    <row r="1" spans="1:19" ht="23">
      <c r="A1" s="7" t="s">
        <v>132</v>
      </c>
      <c r="B1" s="8"/>
      <c r="C1" s="8"/>
      <c r="D1" s="108" t="s">
        <v>128</v>
      </c>
      <c r="E1" s="9"/>
      <c r="F1" s="10"/>
      <c r="G1" s="8"/>
      <c r="H1" s="8"/>
      <c r="K1" s="10"/>
      <c r="L1" s="10"/>
      <c r="M1" s="10"/>
      <c r="N1" s="10"/>
      <c r="O1" s="10"/>
      <c r="P1" s="10"/>
      <c r="Q1" s="10"/>
      <c r="R1" s="10"/>
    </row>
    <row r="2" spans="1:19" s="14" customFormat="1" ht="19">
      <c r="A2" s="12" t="s">
        <v>62</v>
      </c>
      <c r="B2" s="13"/>
      <c r="C2" s="13"/>
      <c r="D2" s="108" t="s">
        <v>133</v>
      </c>
      <c r="E2" s="12"/>
      <c r="F2" s="12"/>
      <c r="G2" s="13"/>
      <c r="H2" s="13"/>
      <c r="J2" s="12"/>
      <c r="K2" s="12"/>
      <c r="L2" s="12"/>
      <c r="M2" s="12"/>
      <c r="N2" s="12"/>
      <c r="O2" s="12"/>
      <c r="P2" s="12"/>
      <c r="Q2" s="12"/>
      <c r="R2" s="12"/>
    </row>
    <row r="3" spans="1:19" s="14" customFormat="1" ht="19">
      <c r="A3" s="12" t="s">
        <v>63</v>
      </c>
      <c r="B3" s="13"/>
      <c r="C3" s="13"/>
      <c r="D3" s="108" t="s">
        <v>134</v>
      </c>
      <c r="E3" s="12"/>
      <c r="F3" s="12"/>
      <c r="G3" s="13"/>
      <c r="H3" s="13"/>
      <c r="J3" s="12"/>
      <c r="K3" s="12"/>
      <c r="L3" s="12"/>
      <c r="M3" s="12"/>
      <c r="N3" s="12"/>
      <c r="O3" s="12"/>
      <c r="P3" s="12"/>
      <c r="Q3" s="12"/>
      <c r="R3" s="12"/>
    </row>
    <row r="4" spans="1:19" s="17" customFormat="1">
      <c r="A4" s="15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9" ht="22" customHeight="1">
      <c r="A5" s="18" t="s">
        <v>73</v>
      </c>
      <c r="B5" s="19"/>
      <c r="C5" s="21"/>
      <c r="D5" s="20"/>
      <c r="E5" s="20"/>
      <c r="F5" s="20"/>
      <c r="G5" s="21"/>
      <c r="H5" s="21"/>
      <c r="I5" s="20"/>
      <c r="J5" s="20"/>
      <c r="K5" s="20"/>
      <c r="L5" s="20"/>
      <c r="M5" s="20"/>
      <c r="N5" s="20"/>
      <c r="O5" s="20"/>
      <c r="P5" s="20"/>
      <c r="Q5" s="20"/>
      <c r="R5" s="20"/>
      <c r="S5" s="93"/>
    </row>
    <row r="6" spans="1:19" s="22" customFormat="1" ht="51">
      <c r="A6" s="1" t="s">
        <v>64</v>
      </c>
      <c r="B6" s="2" t="s">
        <v>89</v>
      </c>
      <c r="C6" s="2" t="s">
        <v>100</v>
      </c>
      <c r="D6" s="2" t="s">
        <v>92</v>
      </c>
      <c r="E6" s="2" t="s">
        <v>99</v>
      </c>
      <c r="F6" s="2" t="s">
        <v>93</v>
      </c>
      <c r="G6" s="2" t="s">
        <v>101</v>
      </c>
      <c r="H6" s="2" t="s">
        <v>87</v>
      </c>
      <c r="I6" s="2" t="s">
        <v>112</v>
      </c>
      <c r="J6" s="2" t="s">
        <v>91</v>
      </c>
      <c r="K6" s="2" t="s">
        <v>113</v>
      </c>
      <c r="L6" s="2" t="s">
        <v>124</v>
      </c>
      <c r="M6" s="2" t="s">
        <v>87</v>
      </c>
      <c r="N6" s="2" t="s">
        <v>114</v>
      </c>
      <c r="O6" s="2" t="s">
        <v>125</v>
      </c>
      <c r="P6" s="2" t="s">
        <v>114</v>
      </c>
      <c r="Q6" s="2" t="s">
        <v>115</v>
      </c>
      <c r="R6" s="3" t="s">
        <v>118</v>
      </c>
      <c r="S6" s="3" t="s">
        <v>123</v>
      </c>
    </row>
    <row r="7" spans="1:19" s="22" customFormat="1">
      <c r="A7" s="23" t="s">
        <v>65</v>
      </c>
      <c r="B7" s="24"/>
      <c r="C7" s="24"/>
      <c r="D7" s="25" t="s">
        <v>66</v>
      </c>
      <c r="E7" s="26"/>
      <c r="F7" s="25" t="s">
        <v>67</v>
      </c>
      <c r="G7" s="24"/>
      <c r="H7" s="26"/>
      <c r="I7" s="27" t="s">
        <v>67</v>
      </c>
      <c r="J7" s="26"/>
      <c r="K7" s="27" t="s">
        <v>67</v>
      </c>
      <c r="L7" s="26"/>
      <c r="M7" s="26"/>
      <c r="N7" s="25" t="s">
        <v>67</v>
      </c>
      <c r="O7" s="26"/>
      <c r="P7" s="25" t="s">
        <v>67</v>
      </c>
      <c r="Q7" s="26"/>
      <c r="R7" s="26"/>
      <c r="S7" s="29"/>
    </row>
    <row r="8" spans="1:19">
      <c r="A8" s="30" t="s">
        <v>129</v>
      </c>
      <c r="B8" s="24"/>
      <c r="C8" s="24"/>
      <c r="D8" s="31"/>
      <c r="E8" s="26"/>
      <c r="F8" s="31"/>
      <c r="G8" s="24"/>
      <c r="H8" s="26"/>
      <c r="I8" s="31"/>
      <c r="J8" s="26"/>
      <c r="K8" s="31"/>
      <c r="L8" s="26"/>
      <c r="M8" s="26"/>
      <c r="N8" s="31"/>
      <c r="O8" s="26"/>
      <c r="P8" s="31"/>
      <c r="Q8" s="26"/>
      <c r="R8" s="26"/>
      <c r="S8" s="29"/>
    </row>
    <row r="9" spans="1:19" s="22" customFormat="1">
      <c r="A9" s="23" t="s">
        <v>97</v>
      </c>
      <c r="B9" s="24"/>
      <c r="C9" s="24"/>
      <c r="D9" s="32" t="s">
        <v>75</v>
      </c>
      <c r="E9" s="33"/>
      <c r="F9" s="32" t="s">
        <v>76</v>
      </c>
      <c r="G9" s="24"/>
      <c r="H9" s="33"/>
      <c r="I9" s="34" t="s">
        <v>81</v>
      </c>
      <c r="J9" s="33"/>
      <c r="K9" s="34" t="s">
        <v>82</v>
      </c>
      <c r="L9" s="33"/>
      <c r="M9" s="33"/>
      <c r="N9" s="32" t="s">
        <v>80</v>
      </c>
      <c r="O9" s="33"/>
      <c r="P9" s="32" t="s">
        <v>78</v>
      </c>
      <c r="Q9" s="33"/>
      <c r="R9" s="33"/>
      <c r="S9" s="29"/>
    </row>
    <row r="10" spans="1:19">
      <c r="A10" s="30" t="s">
        <v>98</v>
      </c>
      <c r="B10" s="24"/>
      <c r="C10" s="24"/>
      <c r="D10" s="1" t="s">
        <v>76</v>
      </c>
      <c r="E10" s="33"/>
      <c r="F10" s="1" t="s">
        <v>75</v>
      </c>
      <c r="G10" s="24"/>
      <c r="H10" s="33"/>
      <c r="I10" s="1" t="s">
        <v>82</v>
      </c>
      <c r="J10" s="33"/>
      <c r="K10" s="1" t="s">
        <v>81</v>
      </c>
      <c r="L10" s="33"/>
      <c r="M10" s="33"/>
      <c r="N10" s="1" t="s">
        <v>79</v>
      </c>
      <c r="O10" s="33"/>
      <c r="P10" s="1" t="s">
        <v>77</v>
      </c>
      <c r="Q10" s="33"/>
      <c r="R10" s="33"/>
      <c r="S10" s="29"/>
    </row>
    <row r="11" spans="1:19">
      <c r="A11" s="30" t="s">
        <v>86</v>
      </c>
      <c r="B11" s="24"/>
      <c r="C11" s="35">
        <v>10</v>
      </c>
      <c r="D11" s="25">
        <v>8</v>
      </c>
      <c r="E11" s="25">
        <v>8</v>
      </c>
      <c r="F11" s="25">
        <v>8</v>
      </c>
      <c r="G11" s="35">
        <v>10</v>
      </c>
      <c r="H11" s="26"/>
      <c r="I11" s="27">
        <v>8</v>
      </c>
      <c r="J11" s="27">
        <v>8</v>
      </c>
      <c r="K11" s="27">
        <v>8</v>
      </c>
      <c r="L11" s="28">
        <v>10</v>
      </c>
      <c r="M11" s="26"/>
      <c r="N11" s="25">
        <v>8</v>
      </c>
      <c r="O11" s="28">
        <v>10</v>
      </c>
      <c r="P11" s="25">
        <v>8</v>
      </c>
      <c r="Q11" s="28">
        <v>10</v>
      </c>
      <c r="R11" s="26"/>
      <c r="S11" s="29"/>
    </row>
    <row r="12" spans="1:19">
      <c r="A12" s="30" t="s">
        <v>3</v>
      </c>
      <c r="B12" s="24"/>
      <c r="C12" s="106"/>
      <c r="D12" s="107">
        <f>18500/1852</f>
        <v>9.9892008639308862</v>
      </c>
      <c r="E12" s="37"/>
      <c r="F12" s="107">
        <f>D12</f>
        <v>9.9892008639308862</v>
      </c>
      <c r="G12" s="142">
        <f>12000/1852</f>
        <v>6.4794816414686824</v>
      </c>
      <c r="H12" s="37"/>
      <c r="I12" s="107">
        <f>15000/1852</f>
        <v>8.0993520518358526</v>
      </c>
      <c r="J12" s="37"/>
      <c r="K12" s="107">
        <f>I12</f>
        <v>8.0993520518358526</v>
      </c>
      <c r="L12" s="36">
        <f>21000/1852</f>
        <v>11.339092872570195</v>
      </c>
      <c r="M12" s="37"/>
      <c r="N12" s="107">
        <f>18500/1852</f>
        <v>9.9892008639308862</v>
      </c>
      <c r="O12" s="36">
        <v>10</v>
      </c>
      <c r="P12" s="107">
        <f>N12</f>
        <v>9.9892008639308862</v>
      </c>
      <c r="Q12" s="36">
        <v>8.1999999999999993</v>
      </c>
      <c r="R12" s="37"/>
      <c r="S12" s="29"/>
    </row>
    <row r="13" spans="1:19">
      <c r="A13" s="30" t="s">
        <v>84</v>
      </c>
      <c r="B13" s="24"/>
      <c r="C13" s="38"/>
      <c r="D13" s="39">
        <v>135</v>
      </c>
      <c r="E13" s="40"/>
      <c r="F13" s="39">
        <f>D13+180</f>
        <v>315</v>
      </c>
      <c r="G13" s="38"/>
      <c r="H13" s="40"/>
      <c r="I13" s="41">
        <v>45</v>
      </c>
      <c r="J13" s="40"/>
      <c r="K13" s="41">
        <f>I13+180</f>
        <v>225</v>
      </c>
      <c r="L13" s="38"/>
      <c r="M13" s="40"/>
      <c r="N13" s="39">
        <f>D13</f>
        <v>135</v>
      </c>
      <c r="O13" s="38"/>
      <c r="P13" s="39">
        <f>N13</f>
        <v>135</v>
      </c>
      <c r="Q13" s="38"/>
      <c r="R13" s="40"/>
      <c r="S13" s="29"/>
    </row>
    <row r="14" spans="1:19" ht="17" thickBot="1">
      <c r="A14" s="30" t="s">
        <v>85</v>
      </c>
      <c r="B14" s="24"/>
      <c r="C14" s="42">
        <f>C12/C11*60</f>
        <v>0</v>
      </c>
      <c r="D14" s="42">
        <f>D12/D11*60</f>
        <v>74.919006479481652</v>
      </c>
      <c r="E14" s="42">
        <v>15</v>
      </c>
      <c r="F14" s="42">
        <f>D14</f>
        <v>74.919006479481652</v>
      </c>
      <c r="G14" s="42">
        <f>G12/G11*60</f>
        <v>38.876889848812098</v>
      </c>
      <c r="H14" s="42">
        <v>15</v>
      </c>
      <c r="I14" s="42">
        <f>I12/I11*60</f>
        <v>60.745140388768895</v>
      </c>
      <c r="J14" s="42">
        <v>15</v>
      </c>
      <c r="K14" s="42">
        <f>I14</f>
        <v>60.745140388768895</v>
      </c>
      <c r="L14" s="42">
        <f>L12/L11*60</f>
        <v>68.034557235421175</v>
      </c>
      <c r="M14" s="42">
        <v>15</v>
      </c>
      <c r="N14" s="42">
        <f>N12/N11*60</f>
        <v>74.919006479481652</v>
      </c>
      <c r="O14" s="42">
        <f>O12/O11*60</f>
        <v>60</v>
      </c>
      <c r="P14" s="42">
        <f>N14</f>
        <v>74.919006479481652</v>
      </c>
      <c r="Q14" s="42">
        <f>Q12/Q11*60</f>
        <v>49.199999999999996</v>
      </c>
      <c r="R14" s="86">
        <f>C14/60</f>
        <v>0</v>
      </c>
      <c r="S14" s="85">
        <f>SUM(D14:Q14)/60</f>
        <v>11.621295896328293</v>
      </c>
    </row>
    <row r="15" spans="1:19">
      <c r="A15" s="116" t="s">
        <v>136</v>
      </c>
      <c r="B15" s="117"/>
      <c r="C15" s="118"/>
      <c r="D15" s="169"/>
      <c r="E15" s="170"/>
      <c r="F15" s="171"/>
      <c r="G15" s="136"/>
      <c r="H15" s="137"/>
      <c r="I15" s="172"/>
      <c r="J15" s="173"/>
      <c r="K15" s="174"/>
      <c r="L15" s="137"/>
      <c r="M15" s="137"/>
      <c r="N15" s="169"/>
      <c r="O15" s="170"/>
      <c r="P15" s="171"/>
      <c r="Q15" s="134"/>
      <c r="R15" s="119"/>
      <c r="S15" s="120"/>
    </row>
    <row r="16" spans="1:19">
      <c r="A16" s="121" t="s">
        <v>130</v>
      </c>
      <c r="B16" s="105"/>
      <c r="C16" s="24"/>
      <c r="D16" s="175"/>
      <c r="E16" s="176"/>
      <c r="F16" s="177"/>
      <c r="G16" s="138"/>
      <c r="H16" s="139"/>
      <c r="I16" s="178"/>
      <c r="J16" s="179"/>
      <c r="K16" s="180"/>
      <c r="L16" s="139"/>
      <c r="M16" s="139"/>
      <c r="N16" s="175"/>
      <c r="O16" s="176"/>
      <c r="P16" s="177"/>
      <c r="Q16" s="28"/>
      <c r="R16" s="43"/>
      <c r="S16" s="122"/>
    </row>
    <row r="17" spans="1:19" s="17" customFormat="1">
      <c r="A17" s="121" t="s">
        <v>131</v>
      </c>
      <c r="B17" s="105"/>
      <c r="C17" s="24"/>
      <c r="D17" s="175"/>
      <c r="E17" s="176"/>
      <c r="F17" s="177"/>
      <c r="G17" s="138"/>
      <c r="H17" s="139"/>
      <c r="I17" s="181"/>
      <c r="J17" s="179"/>
      <c r="K17" s="180"/>
      <c r="L17" s="139"/>
      <c r="M17" s="139"/>
      <c r="N17" s="175"/>
      <c r="O17" s="176"/>
      <c r="P17" s="177"/>
      <c r="Q17" s="28"/>
      <c r="R17" s="43"/>
      <c r="S17" s="122"/>
    </row>
    <row r="18" spans="1:19" ht="22" customHeight="1" thickBot="1">
      <c r="A18" s="123" t="s">
        <v>135</v>
      </c>
      <c r="B18" s="124"/>
      <c r="C18" s="125"/>
      <c r="D18" s="175"/>
      <c r="E18" s="176"/>
      <c r="F18" s="177"/>
      <c r="G18" s="140"/>
      <c r="H18" s="141"/>
      <c r="I18" s="181"/>
      <c r="J18" s="179"/>
      <c r="K18" s="180"/>
      <c r="L18" s="141"/>
      <c r="M18" s="141"/>
      <c r="N18" s="175"/>
      <c r="O18" s="176"/>
      <c r="P18" s="177"/>
      <c r="Q18" s="135"/>
      <c r="R18" s="126"/>
      <c r="S18" s="127"/>
    </row>
    <row r="19" spans="1:19" ht="75.75" customHeight="1">
      <c r="A19" s="128" t="s">
        <v>4</v>
      </c>
      <c r="B19" s="114"/>
      <c r="C19" s="129"/>
      <c r="D19" s="160"/>
      <c r="E19" s="161"/>
      <c r="F19" s="162"/>
      <c r="G19" s="129"/>
      <c r="H19" s="130"/>
      <c r="I19" s="163"/>
      <c r="J19" s="164"/>
      <c r="K19" s="165"/>
      <c r="L19" s="131"/>
      <c r="M19" s="130"/>
      <c r="N19" s="166"/>
      <c r="O19" s="167"/>
      <c r="P19" s="168"/>
      <c r="Q19" s="132"/>
      <c r="R19" s="133"/>
      <c r="S19" s="115"/>
    </row>
    <row r="20" spans="1:19">
      <c r="A20" s="15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7"/>
    </row>
    <row r="21" spans="1:19" ht="18">
      <c r="A21" s="18" t="s">
        <v>72</v>
      </c>
      <c r="B21" s="19"/>
      <c r="C21" s="19"/>
      <c r="D21" s="16"/>
      <c r="E21" s="16"/>
      <c r="F21" s="16"/>
      <c r="G21" s="19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87"/>
    </row>
    <row r="22" spans="1:19" s="22" customFormat="1" ht="34">
      <c r="A22" s="44" t="s">
        <v>64</v>
      </c>
      <c r="B22" s="1" t="s">
        <v>96</v>
      </c>
      <c r="C22" s="1"/>
      <c r="D22" s="2" t="s">
        <v>92</v>
      </c>
      <c r="E22" s="1" t="s">
        <v>88</v>
      </c>
      <c r="F22" s="2" t="s">
        <v>93</v>
      </c>
      <c r="G22" s="1" t="s">
        <v>90</v>
      </c>
      <c r="H22" s="1"/>
      <c r="I22" s="2" t="s">
        <v>112</v>
      </c>
      <c r="J22" s="1" t="s">
        <v>88</v>
      </c>
      <c r="K22" s="2" t="s">
        <v>112</v>
      </c>
      <c r="L22" s="1" t="s">
        <v>90</v>
      </c>
      <c r="M22" s="1"/>
      <c r="N22" s="2" t="s">
        <v>94</v>
      </c>
      <c r="O22" s="1" t="s">
        <v>90</v>
      </c>
      <c r="P22" s="2" t="s">
        <v>95</v>
      </c>
      <c r="Q22" s="1" t="s">
        <v>90</v>
      </c>
      <c r="R22" s="84"/>
    </row>
    <row r="23" spans="1:19" s="22" customFormat="1">
      <c r="A23" s="23" t="s">
        <v>68</v>
      </c>
      <c r="B23" s="35"/>
      <c r="C23" s="35"/>
      <c r="D23" s="27"/>
      <c r="E23" s="26"/>
      <c r="F23" s="27"/>
      <c r="G23" s="26"/>
      <c r="H23" s="26"/>
      <c r="I23" s="25"/>
      <c r="J23" s="26"/>
      <c r="K23" s="25"/>
      <c r="L23" s="26"/>
      <c r="M23" s="26"/>
      <c r="N23" s="28"/>
      <c r="O23" s="26"/>
      <c r="P23" s="28"/>
      <c r="Q23" s="26"/>
      <c r="R23" s="87"/>
    </row>
    <row r="24" spans="1:19">
      <c r="A24" s="30" t="s">
        <v>69</v>
      </c>
      <c r="B24" s="45"/>
      <c r="C24" s="45"/>
      <c r="D24" s="31"/>
      <c r="E24" s="26"/>
      <c r="F24" s="31"/>
      <c r="G24" s="26"/>
      <c r="H24" s="26"/>
      <c r="I24" s="31"/>
      <c r="J24" s="26"/>
      <c r="K24" s="31"/>
      <c r="L24" s="26"/>
      <c r="M24" s="26"/>
      <c r="N24" s="31"/>
      <c r="O24" s="26"/>
      <c r="P24" s="31"/>
      <c r="Q24" s="26"/>
      <c r="R24" s="87"/>
    </row>
    <row r="25" spans="1:19">
      <c r="A25" s="23" t="s">
        <v>71</v>
      </c>
      <c r="B25" s="35"/>
      <c r="C25" s="35"/>
      <c r="D25" s="101"/>
      <c r="E25" s="26"/>
      <c r="F25" s="101"/>
      <c r="G25" s="26"/>
      <c r="H25" s="26"/>
      <c r="I25" s="103"/>
      <c r="J25" s="26"/>
      <c r="K25" s="103"/>
      <c r="L25" s="26"/>
      <c r="M25" s="26"/>
      <c r="N25" s="104"/>
      <c r="O25" s="26"/>
      <c r="P25" s="28"/>
      <c r="Q25" s="26"/>
      <c r="R25" s="87"/>
      <c r="S25" s="22"/>
    </row>
    <row r="26" spans="1:19">
      <c r="A26" s="30" t="s">
        <v>70</v>
      </c>
      <c r="B26" s="45"/>
      <c r="C26" s="45"/>
      <c r="D26" s="102"/>
      <c r="E26" s="26"/>
      <c r="F26" s="102"/>
      <c r="G26" s="26"/>
      <c r="H26" s="26"/>
      <c r="I26" s="102"/>
      <c r="J26" s="26"/>
      <c r="K26" s="102"/>
      <c r="L26" s="26"/>
      <c r="M26" s="26"/>
      <c r="N26" s="102"/>
      <c r="O26" s="26"/>
      <c r="P26" s="31"/>
      <c r="Q26" s="26"/>
      <c r="R26" s="87"/>
    </row>
    <row r="27" spans="1:19">
      <c r="A27" s="15"/>
      <c r="B27" s="16"/>
      <c r="C27" s="16"/>
      <c r="D27" s="15"/>
      <c r="E27" s="15"/>
      <c r="F27" s="15"/>
      <c r="G27" s="15"/>
      <c r="H27" s="15"/>
      <c r="I27" s="16"/>
      <c r="J27" s="16"/>
      <c r="K27" s="16"/>
      <c r="L27" s="15"/>
      <c r="M27" s="15"/>
      <c r="N27" s="15"/>
      <c r="O27" s="15"/>
      <c r="P27" s="15"/>
      <c r="Q27" s="15"/>
      <c r="R27" s="88"/>
    </row>
    <row r="28" spans="1:19" ht="18">
      <c r="A28" s="46" t="s">
        <v>74</v>
      </c>
      <c r="B28" s="47"/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89"/>
    </row>
    <row r="29" spans="1:19" ht="34">
      <c r="A29" s="49" t="s">
        <v>5</v>
      </c>
      <c r="B29" s="50" t="s">
        <v>96</v>
      </c>
      <c r="C29" s="50"/>
      <c r="D29" s="2" t="s">
        <v>92</v>
      </c>
      <c r="E29" s="1" t="s">
        <v>88</v>
      </c>
      <c r="F29" s="2" t="s">
        <v>93</v>
      </c>
      <c r="G29" s="1" t="s">
        <v>90</v>
      </c>
      <c r="H29" s="1"/>
      <c r="I29" s="2" t="s">
        <v>112</v>
      </c>
      <c r="J29" s="1" t="s">
        <v>88</v>
      </c>
      <c r="K29" s="2" t="s">
        <v>112</v>
      </c>
      <c r="L29" s="1" t="s">
        <v>90</v>
      </c>
      <c r="M29" s="1"/>
      <c r="N29" s="2" t="s">
        <v>94</v>
      </c>
      <c r="O29" s="1" t="s">
        <v>90</v>
      </c>
      <c r="P29" s="2" t="s">
        <v>95</v>
      </c>
      <c r="Q29" s="1" t="s">
        <v>90</v>
      </c>
      <c r="R29" s="84"/>
    </row>
    <row r="30" spans="1:19">
      <c r="A30" s="51" t="s">
        <v>6</v>
      </c>
      <c r="B30" s="52"/>
      <c r="C30" s="52"/>
      <c r="D30" s="155">
        <v>30</v>
      </c>
      <c r="E30" s="156"/>
      <c r="F30" s="155">
        <v>30</v>
      </c>
      <c r="G30" s="156"/>
      <c r="H30" s="156"/>
      <c r="I30" s="157">
        <v>70</v>
      </c>
      <c r="J30" s="156"/>
      <c r="K30" s="157">
        <v>70</v>
      </c>
      <c r="L30" s="156"/>
      <c r="M30" s="156"/>
      <c r="N30" s="158">
        <v>60</v>
      </c>
      <c r="O30" s="156"/>
      <c r="P30" s="158">
        <v>10</v>
      </c>
      <c r="Q30" s="54"/>
      <c r="R30" s="87"/>
      <c r="S30" s="22"/>
    </row>
    <row r="31" spans="1:19">
      <c r="A31" s="51" t="s">
        <v>7</v>
      </c>
      <c r="B31" s="52"/>
      <c r="C31" s="52"/>
      <c r="D31" s="159">
        <v>30</v>
      </c>
      <c r="E31" s="156"/>
      <c r="F31" s="159">
        <v>30</v>
      </c>
      <c r="G31" s="156"/>
      <c r="H31" s="156"/>
      <c r="I31" s="159">
        <v>70</v>
      </c>
      <c r="J31" s="156"/>
      <c r="K31" s="159">
        <v>70</v>
      </c>
      <c r="L31" s="156"/>
      <c r="M31" s="156"/>
      <c r="N31" s="159">
        <v>10</v>
      </c>
      <c r="O31" s="156"/>
      <c r="P31" s="159">
        <v>60</v>
      </c>
      <c r="Q31" s="54"/>
      <c r="R31" s="87"/>
      <c r="S31" s="22"/>
    </row>
    <row r="32" spans="1:19">
      <c r="A32" s="57" t="s">
        <v>8</v>
      </c>
      <c r="B32" s="58"/>
      <c r="C32" s="58"/>
      <c r="D32" s="53">
        <v>5000</v>
      </c>
      <c r="E32" s="54"/>
      <c r="F32" s="53">
        <v>5000</v>
      </c>
      <c r="G32" s="54"/>
      <c r="H32" s="54"/>
      <c r="I32" s="55">
        <v>5000</v>
      </c>
      <c r="J32" s="54"/>
      <c r="K32" s="55">
        <v>5000</v>
      </c>
      <c r="L32" s="54"/>
      <c r="M32" s="54"/>
      <c r="N32" s="56">
        <f>F32</f>
        <v>5000</v>
      </c>
      <c r="O32" s="54"/>
      <c r="P32" s="56">
        <f>N32</f>
        <v>5000</v>
      </c>
      <c r="Q32" s="54"/>
      <c r="R32" s="87"/>
    </row>
    <row r="33" spans="1:18">
      <c r="A33" s="57" t="s">
        <v>9</v>
      </c>
      <c r="B33" s="58"/>
      <c r="C33" s="58"/>
      <c r="D33" s="58">
        <v>5000</v>
      </c>
      <c r="E33" s="54"/>
      <c r="F33" s="58">
        <v>5000</v>
      </c>
      <c r="G33" s="54"/>
      <c r="H33" s="54"/>
      <c r="I33" s="58">
        <v>5000</v>
      </c>
      <c r="J33" s="54"/>
      <c r="K33" s="58">
        <v>5000</v>
      </c>
      <c r="L33" s="54"/>
      <c r="M33" s="54"/>
      <c r="N33" s="58">
        <f>F33</f>
        <v>5000</v>
      </c>
      <c r="O33" s="54"/>
      <c r="P33" s="58">
        <f>N33</f>
        <v>5000</v>
      </c>
      <c r="Q33" s="54"/>
      <c r="R33" s="87"/>
    </row>
    <row r="34" spans="1:18">
      <c r="A34" s="57" t="s">
        <v>10</v>
      </c>
      <c r="B34" s="58"/>
      <c r="C34" s="58"/>
      <c r="D34" s="53" t="s">
        <v>11</v>
      </c>
      <c r="E34" s="54"/>
      <c r="F34" s="53" t="s">
        <v>11</v>
      </c>
      <c r="G34" s="54"/>
      <c r="H34" s="54"/>
      <c r="I34" s="55" t="s">
        <v>11</v>
      </c>
      <c r="J34" s="54"/>
      <c r="K34" s="55" t="s">
        <v>11</v>
      </c>
      <c r="L34" s="54"/>
      <c r="M34" s="54"/>
      <c r="N34" s="56" t="s">
        <v>11</v>
      </c>
      <c r="O34" s="54"/>
      <c r="P34" s="56" t="s">
        <v>11</v>
      </c>
      <c r="Q34" s="54"/>
      <c r="R34" s="87"/>
    </row>
    <row r="35" spans="1:18">
      <c r="A35" s="59" t="s">
        <v>12</v>
      </c>
      <c r="B35" s="60"/>
      <c r="C35" s="60"/>
      <c r="D35" s="60" t="s">
        <v>13</v>
      </c>
      <c r="E35" s="61"/>
      <c r="F35" s="60" t="s">
        <v>13</v>
      </c>
      <c r="G35" s="61"/>
      <c r="H35" s="61"/>
      <c r="I35" s="60" t="s">
        <v>13</v>
      </c>
      <c r="J35" s="61"/>
      <c r="K35" s="60" t="s">
        <v>13</v>
      </c>
      <c r="L35" s="61"/>
      <c r="M35" s="61"/>
      <c r="N35" s="60" t="s">
        <v>13</v>
      </c>
      <c r="O35" s="61"/>
      <c r="P35" s="60" t="s">
        <v>13</v>
      </c>
      <c r="Q35" s="61"/>
      <c r="R35" s="87"/>
    </row>
    <row r="36" spans="1:18">
      <c r="A36" s="62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87"/>
    </row>
    <row r="37" spans="1:18" ht="34">
      <c r="A37" s="49" t="s">
        <v>14</v>
      </c>
      <c r="B37" s="50" t="str">
        <f>B29</f>
        <v>Pre-test</v>
      </c>
      <c r="C37" s="50"/>
      <c r="D37" s="2" t="s">
        <v>92</v>
      </c>
      <c r="E37" s="1" t="s">
        <v>88</v>
      </c>
      <c r="F37" s="2" t="s">
        <v>93</v>
      </c>
      <c r="G37" s="1" t="s">
        <v>90</v>
      </c>
      <c r="H37" s="1"/>
      <c r="I37" s="2" t="s">
        <v>112</v>
      </c>
      <c r="J37" s="1" t="s">
        <v>88</v>
      </c>
      <c r="K37" s="2" t="s">
        <v>112</v>
      </c>
      <c r="L37" s="1" t="s">
        <v>90</v>
      </c>
      <c r="M37" s="1"/>
      <c r="N37" s="2" t="s">
        <v>94</v>
      </c>
      <c r="O37" s="1" t="s">
        <v>90</v>
      </c>
      <c r="P37" s="2" t="s">
        <v>95</v>
      </c>
      <c r="Q37" s="1" t="s">
        <v>90</v>
      </c>
      <c r="R37" s="84"/>
    </row>
    <row r="38" spans="1:18">
      <c r="A38" s="64" t="s">
        <v>15</v>
      </c>
      <c r="B38" s="65"/>
      <c r="C38" s="65"/>
      <c r="D38" s="27" t="s">
        <v>16</v>
      </c>
      <c r="E38" s="26"/>
      <c r="F38" s="27" t="s">
        <v>16</v>
      </c>
      <c r="G38" s="26"/>
      <c r="H38" s="26"/>
      <c r="I38" s="25" t="s">
        <v>16</v>
      </c>
      <c r="J38" s="26"/>
      <c r="K38" s="25" t="s">
        <v>16</v>
      </c>
      <c r="L38" s="26"/>
      <c r="M38" s="26"/>
      <c r="N38" s="66" t="s">
        <v>16</v>
      </c>
      <c r="O38" s="26"/>
      <c r="P38" s="66" t="s">
        <v>16</v>
      </c>
      <c r="Q38" s="26"/>
      <c r="R38" s="87"/>
    </row>
    <row r="39" spans="1:18">
      <c r="A39" s="64" t="s">
        <v>17</v>
      </c>
      <c r="B39" s="65"/>
      <c r="C39" s="65"/>
      <c r="D39" s="31"/>
      <c r="E39" s="26"/>
      <c r="F39" s="31"/>
      <c r="G39" s="26"/>
      <c r="H39" s="26"/>
      <c r="I39" s="31"/>
      <c r="J39" s="26"/>
      <c r="K39" s="67"/>
      <c r="L39" s="26"/>
      <c r="M39" s="26"/>
      <c r="N39" s="31"/>
      <c r="O39" s="26"/>
      <c r="P39" s="67"/>
      <c r="Q39" s="26"/>
      <c r="R39" s="87"/>
    </row>
    <row r="40" spans="1:18">
      <c r="A40" s="64" t="s">
        <v>18</v>
      </c>
      <c r="B40" s="65"/>
      <c r="C40" s="65"/>
      <c r="D40" s="27"/>
      <c r="E40" s="26"/>
      <c r="F40" s="27"/>
      <c r="G40" s="26"/>
      <c r="H40" s="26"/>
      <c r="I40" s="25"/>
      <c r="J40" s="26"/>
      <c r="K40" s="25"/>
      <c r="L40" s="26"/>
      <c r="M40" s="26"/>
      <c r="N40" s="66"/>
      <c r="O40" s="26"/>
      <c r="P40" s="66"/>
      <c r="Q40" s="26"/>
      <c r="R40" s="87"/>
    </row>
    <row r="41" spans="1:18">
      <c r="A41" s="57" t="s">
        <v>19</v>
      </c>
      <c r="B41" s="68"/>
      <c r="C41" s="68"/>
      <c r="D41" s="67" t="s">
        <v>20</v>
      </c>
      <c r="E41" s="26"/>
      <c r="F41" s="67" t="s">
        <v>20</v>
      </c>
      <c r="G41" s="26"/>
      <c r="H41" s="26"/>
      <c r="I41" s="67" t="s">
        <v>20</v>
      </c>
      <c r="J41" s="26"/>
      <c r="K41" s="67" t="s">
        <v>20</v>
      </c>
      <c r="L41" s="26"/>
      <c r="M41" s="26"/>
      <c r="N41" s="67" t="s">
        <v>20</v>
      </c>
      <c r="O41" s="26"/>
      <c r="P41" s="67" t="s">
        <v>20</v>
      </c>
      <c r="Q41" s="26"/>
      <c r="R41" s="87"/>
    </row>
    <row r="42" spans="1:18">
      <c r="A42" s="57" t="s">
        <v>21</v>
      </c>
      <c r="B42" s="58"/>
      <c r="C42" s="58"/>
      <c r="D42" s="53" t="s">
        <v>11</v>
      </c>
      <c r="E42" s="54"/>
      <c r="F42" s="53" t="s">
        <v>11</v>
      </c>
      <c r="G42" s="54"/>
      <c r="H42" s="54"/>
      <c r="I42" s="55" t="s">
        <v>11</v>
      </c>
      <c r="J42" s="54"/>
      <c r="K42" s="55" t="s">
        <v>11</v>
      </c>
      <c r="L42" s="54"/>
      <c r="M42" s="54"/>
      <c r="N42" s="56" t="s">
        <v>11</v>
      </c>
      <c r="O42" s="54"/>
      <c r="P42" s="56" t="s">
        <v>11</v>
      </c>
      <c r="Q42" s="54"/>
      <c r="R42" s="87"/>
    </row>
    <row r="43" spans="1:18">
      <c r="A43" s="59" t="s">
        <v>22</v>
      </c>
      <c r="B43" s="69"/>
      <c r="C43" s="69"/>
      <c r="D43" s="70" t="s">
        <v>23</v>
      </c>
      <c r="E43" s="71"/>
      <c r="F43" s="70" t="s">
        <v>23</v>
      </c>
      <c r="G43" s="71"/>
      <c r="H43" s="71"/>
      <c r="I43" s="70" t="s">
        <v>23</v>
      </c>
      <c r="J43" s="71"/>
      <c r="K43" s="70" t="s">
        <v>23</v>
      </c>
      <c r="L43" s="71"/>
      <c r="M43" s="71"/>
      <c r="N43" s="70" t="s">
        <v>23</v>
      </c>
      <c r="O43" s="71"/>
      <c r="P43" s="70" t="s">
        <v>23</v>
      </c>
      <c r="Q43" s="71"/>
      <c r="R43" s="87"/>
    </row>
    <row r="44" spans="1:18">
      <c r="A44" s="62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87"/>
    </row>
    <row r="45" spans="1:18" ht="34">
      <c r="A45" s="49" t="s">
        <v>24</v>
      </c>
      <c r="B45" s="50" t="str">
        <f>B37</f>
        <v>Pre-test</v>
      </c>
      <c r="C45" s="50"/>
      <c r="D45" s="2" t="s">
        <v>92</v>
      </c>
      <c r="E45" s="1" t="s">
        <v>88</v>
      </c>
      <c r="F45" s="2" t="s">
        <v>93</v>
      </c>
      <c r="G45" s="1" t="s">
        <v>90</v>
      </c>
      <c r="H45" s="1"/>
      <c r="I45" s="2" t="s">
        <v>112</v>
      </c>
      <c r="J45" s="1" t="s">
        <v>88</v>
      </c>
      <c r="K45" s="2" t="s">
        <v>112</v>
      </c>
      <c r="L45" s="1" t="s">
        <v>90</v>
      </c>
      <c r="M45" s="1"/>
      <c r="N45" s="2" t="s">
        <v>94</v>
      </c>
      <c r="O45" s="1" t="s">
        <v>90</v>
      </c>
      <c r="P45" s="2" t="s">
        <v>95</v>
      </c>
      <c r="Q45" s="1" t="s">
        <v>90</v>
      </c>
      <c r="R45" s="84"/>
    </row>
    <row r="46" spans="1:18">
      <c r="A46" s="64" t="s">
        <v>25</v>
      </c>
      <c r="B46" s="65"/>
      <c r="C46" s="65"/>
      <c r="D46" s="27" t="s">
        <v>26</v>
      </c>
      <c r="E46" s="26"/>
      <c r="F46" s="27" t="s">
        <v>26</v>
      </c>
      <c r="G46" s="26"/>
      <c r="H46" s="26"/>
      <c r="I46" s="25" t="s">
        <v>26</v>
      </c>
      <c r="J46" s="26"/>
      <c r="K46" s="25" t="s">
        <v>26</v>
      </c>
      <c r="L46" s="26"/>
      <c r="M46" s="26"/>
      <c r="N46" s="66" t="s">
        <v>26</v>
      </c>
      <c r="O46" s="26"/>
      <c r="P46" s="66" t="s">
        <v>26</v>
      </c>
      <c r="Q46" s="26"/>
      <c r="R46" s="87"/>
    </row>
    <row r="47" spans="1:18">
      <c r="A47" s="64" t="s">
        <v>27</v>
      </c>
      <c r="B47" s="65"/>
      <c r="C47" s="65"/>
      <c r="D47" s="67">
        <v>0</v>
      </c>
      <c r="E47" s="26"/>
      <c r="F47" s="67">
        <v>0</v>
      </c>
      <c r="G47" s="26"/>
      <c r="H47" s="26"/>
      <c r="I47" s="67">
        <v>0</v>
      </c>
      <c r="J47" s="26"/>
      <c r="K47" s="67">
        <v>0</v>
      </c>
      <c r="L47" s="26"/>
      <c r="M47" s="26"/>
      <c r="N47" s="67">
        <v>0</v>
      </c>
      <c r="O47" s="26"/>
      <c r="P47" s="67">
        <v>0</v>
      </c>
      <c r="Q47" s="26"/>
      <c r="R47" s="87"/>
    </row>
    <row r="48" spans="1:18">
      <c r="A48" s="64" t="s">
        <v>28</v>
      </c>
      <c r="B48" s="65"/>
      <c r="C48" s="65"/>
      <c r="D48" s="27" t="s">
        <v>29</v>
      </c>
      <c r="E48" s="26"/>
      <c r="F48" s="27" t="s">
        <v>29</v>
      </c>
      <c r="G48" s="26"/>
      <c r="H48" s="26"/>
      <c r="I48" s="25" t="s">
        <v>29</v>
      </c>
      <c r="J48" s="26"/>
      <c r="K48" s="25" t="s">
        <v>29</v>
      </c>
      <c r="L48" s="26"/>
      <c r="M48" s="26"/>
      <c r="N48" s="66" t="s">
        <v>29</v>
      </c>
      <c r="O48" s="26"/>
      <c r="P48" s="66" t="s">
        <v>29</v>
      </c>
      <c r="Q48" s="26"/>
      <c r="R48" s="87"/>
    </row>
    <row r="49" spans="1:19" ht="51">
      <c r="A49" s="64" t="s">
        <v>30</v>
      </c>
      <c r="B49" s="65"/>
      <c r="C49" s="65"/>
      <c r="D49" s="72" t="s">
        <v>102</v>
      </c>
      <c r="E49" s="26"/>
      <c r="F49" s="72" t="s">
        <v>102</v>
      </c>
      <c r="G49" s="26"/>
      <c r="H49" s="26"/>
      <c r="I49" s="72" t="s">
        <v>102</v>
      </c>
      <c r="J49" s="26"/>
      <c r="K49" s="72" t="s">
        <v>102</v>
      </c>
      <c r="L49" s="26"/>
      <c r="M49" s="26"/>
      <c r="N49" s="72" t="s">
        <v>102</v>
      </c>
      <c r="O49" s="26"/>
      <c r="P49" s="72" t="s">
        <v>102</v>
      </c>
      <c r="Q49" s="26"/>
      <c r="R49" s="87"/>
    </row>
    <row r="50" spans="1:19">
      <c r="A50" s="73" t="s">
        <v>83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90"/>
    </row>
    <row r="51" spans="1:19">
      <c r="A51" s="57" t="s">
        <v>31</v>
      </c>
      <c r="B51" s="58"/>
      <c r="C51" s="58"/>
      <c r="D51" s="53" t="s">
        <v>16</v>
      </c>
      <c r="E51" s="54"/>
      <c r="F51" s="53" t="s">
        <v>16</v>
      </c>
      <c r="G51" s="54"/>
      <c r="H51" s="54"/>
      <c r="I51" s="55" t="s">
        <v>16</v>
      </c>
      <c r="J51" s="54"/>
      <c r="K51" s="55" t="s">
        <v>16</v>
      </c>
      <c r="L51" s="54"/>
      <c r="M51" s="54"/>
      <c r="N51" s="56" t="s">
        <v>16</v>
      </c>
      <c r="O51" s="54"/>
      <c r="P51" s="56" t="s">
        <v>16</v>
      </c>
      <c r="Q51" s="54"/>
      <c r="R51" s="87"/>
    </row>
    <row r="52" spans="1:19" s="10" customFormat="1">
      <c r="A52" s="57" t="s">
        <v>32</v>
      </c>
      <c r="B52" s="58"/>
      <c r="C52" s="58"/>
      <c r="D52" s="52" t="s">
        <v>33</v>
      </c>
      <c r="E52" s="54"/>
      <c r="F52" s="52" t="s">
        <v>33</v>
      </c>
      <c r="G52" s="54"/>
      <c r="H52" s="54"/>
      <c r="I52" s="58" t="s">
        <v>33</v>
      </c>
      <c r="J52" s="54"/>
      <c r="K52" s="58" t="s">
        <v>33</v>
      </c>
      <c r="L52" s="54"/>
      <c r="M52" s="54"/>
      <c r="N52" s="52" t="s">
        <v>33</v>
      </c>
      <c r="O52" s="54"/>
      <c r="P52" s="58" t="s">
        <v>33</v>
      </c>
      <c r="Q52" s="54"/>
      <c r="R52" s="87"/>
      <c r="S52" s="11"/>
    </row>
    <row r="53" spans="1:19" s="10" customFormat="1">
      <c r="A53" s="75" t="s">
        <v>34</v>
      </c>
      <c r="B53" s="42"/>
      <c r="C53" s="42"/>
      <c r="D53" s="41">
        <v>0</v>
      </c>
      <c r="E53" s="40"/>
      <c r="F53" s="41">
        <v>0</v>
      </c>
      <c r="G53" s="40"/>
      <c r="H53" s="40"/>
      <c r="I53" s="39">
        <v>0</v>
      </c>
      <c r="J53" s="40"/>
      <c r="K53" s="39">
        <v>0</v>
      </c>
      <c r="L53" s="40"/>
      <c r="M53" s="40"/>
      <c r="N53" s="76">
        <v>0</v>
      </c>
      <c r="O53" s="40"/>
      <c r="P53" s="76">
        <v>0</v>
      </c>
      <c r="Q53" s="40"/>
      <c r="R53" s="91"/>
      <c r="S53" s="11"/>
    </row>
    <row r="54" spans="1:19" s="10" customFormat="1">
      <c r="A54" s="75" t="s">
        <v>35</v>
      </c>
      <c r="B54" s="42"/>
      <c r="C54" s="42"/>
      <c r="D54" s="42" t="s">
        <v>36</v>
      </c>
      <c r="E54" s="40"/>
      <c r="F54" s="42" t="s">
        <v>36</v>
      </c>
      <c r="G54" s="40"/>
      <c r="H54" s="40"/>
      <c r="I54" s="42" t="s">
        <v>36</v>
      </c>
      <c r="J54" s="40"/>
      <c r="K54" s="42" t="s">
        <v>36</v>
      </c>
      <c r="L54" s="40"/>
      <c r="M54" s="40"/>
      <c r="N54" s="42" t="s">
        <v>36</v>
      </c>
      <c r="O54" s="40"/>
      <c r="P54" s="42" t="s">
        <v>36</v>
      </c>
      <c r="Q54" s="40"/>
      <c r="R54" s="91"/>
      <c r="S54" s="11"/>
    </row>
    <row r="55" spans="1:19" s="10" customFormat="1">
      <c r="A55" s="77"/>
      <c r="B55" s="78"/>
      <c r="C55" s="78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92"/>
      <c r="S55" s="11"/>
    </row>
    <row r="56" spans="1:19" s="10" customFormat="1">
      <c r="A56" s="49" t="s">
        <v>37</v>
      </c>
      <c r="B56" s="50" t="str">
        <f>B45</f>
        <v>Pre-test</v>
      </c>
      <c r="C56" s="50"/>
      <c r="D56" s="1" t="s">
        <v>0</v>
      </c>
      <c r="E56" s="1" t="s">
        <v>88</v>
      </c>
      <c r="F56" s="1" t="s">
        <v>1</v>
      </c>
      <c r="G56" s="1" t="s">
        <v>90</v>
      </c>
      <c r="H56" s="1"/>
      <c r="I56" s="1" t="s">
        <v>2</v>
      </c>
      <c r="J56" s="1" t="s">
        <v>88</v>
      </c>
      <c r="K56" s="1" t="s">
        <v>2</v>
      </c>
      <c r="L56" s="1" t="s">
        <v>90</v>
      </c>
      <c r="M56" s="1"/>
      <c r="N56" s="1" t="s">
        <v>116</v>
      </c>
      <c r="O56" s="1" t="s">
        <v>90</v>
      </c>
      <c r="P56" s="1" t="s">
        <v>117</v>
      </c>
      <c r="Q56" s="1" t="s">
        <v>90</v>
      </c>
      <c r="R56" s="84"/>
      <c r="S56" s="11"/>
    </row>
    <row r="57" spans="1:19" s="10" customFormat="1">
      <c r="A57" s="64" t="s">
        <v>38</v>
      </c>
      <c r="B57" s="65"/>
      <c r="C57" s="65"/>
      <c r="D57" s="27" t="s">
        <v>39</v>
      </c>
      <c r="E57" s="26"/>
      <c r="F57" s="27" t="s">
        <v>39</v>
      </c>
      <c r="G57" s="26"/>
      <c r="H57" s="26"/>
      <c r="I57" s="25" t="s">
        <v>39</v>
      </c>
      <c r="J57" s="26"/>
      <c r="K57" s="25" t="s">
        <v>39</v>
      </c>
      <c r="L57" s="26"/>
      <c r="M57" s="26"/>
      <c r="N57" s="66" t="s">
        <v>39</v>
      </c>
      <c r="O57" s="26"/>
      <c r="P57" s="66" t="s">
        <v>39</v>
      </c>
      <c r="Q57" s="26"/>
      <c r="R57" s="87"/>
      <c r="S57" s="11"/>
    </row>
    <row r="58" spans="1:19" s="10" customFormat="1">
      <c r="A58" s="62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87"/>
      <c r="S58" s="11"/>
    </row>
    <row r="59" spans="1:19" s="10" customFormat="1" ht="34">
      <c r="A59" s="49" t="s">
        <v>40</v>
      </c>
      <c r="B59" s="50" t="str">
        <f>B56</f>
        <v>Pre-test</v>
      </c>
      <c r="C59" s="50"/>
      <c r="D59" s="2" t="s">
        <v>92</v>
      </c>
      <c r="E59" s="1" t="s">
        <v>88</v>
      </c>
      <c r="F59" s="2" t="s">
        <v>93</v>
      </c>
      <c r="G59" s="1" t="s">
        <v>90</v>
      </c>
      <c r="H59" s="1"/>
      <c r="I59" s="2" t="s">
        <v>112</v>
      </c>
      <c r="J59" s="1" t="s">
        <v>88</v>
      </c>
      <c r="K59" s="2" t="s">
        <v>112</v>
      </c>
      <c r="L59" s="1" t="s">
        <v>90</v>
      </c>
      <c r="M59" s="1"/>
      <c r="N59" s="2" t="s">
        <v>94</v>
      </c>
      <c r="O59" s="1" t="s">
        <v>90</v>
      </c>
      <c r="P59" s="2" t="s">
        <v>95</v>
      </c>
      <c r="Q59" s="1" t="s">
        <v>90</v>
      </c>
      <c r="R59" s="84"/>
      <c r="S59" s="11"/>
    </row>
    <row r="60" spans="1:19" s="10" customFormat="1">
      <c r="A60" s="64" t="s">
        <v>41</v>
      </c>
      <c r="B60" s="65"/>
      <c r="C60" s="65"/>
      <c r="D60" s="27" t="s">
        <v>33</v>
      </c>
      <c r="E60" s="26"/>
      <c r="F60" s="27" t="s">
        <v>33</v>
      </c>
      <c r="G60" s="26"/>
      <c r="H60" s="26"/>
      <c r="I60" s="25" t="s">
        <v>33</v>
      </c>
      <c r="J60" s="26"/>
      <c r="K60" s="25" t="s">
        <v>33</v>
      </c>
      <c r="L60" s="26"/>
      <c r="M60" s="26"/>
      <c r="N60" s="66" t="str">
        <f t="shared" ref="N60:N67" si="0">F60</f>
        <v>MEDIUM</v>
      </c>
      <c r="O60" s="26"/>
      <c r="P60" s="66" t="str">
        <f t="shared" ref="P60:P67" si="1">N60</f>
        <v>MEDIUM</v>
      </c>
      <c r="Q60" s="26"/>
      <c r="R60" s="87"/>
    </row>
    <row r="61" spans="1:19" s="10" customFormat="1">
      <c r="A61" s="64" t="s">
        <v>42</v>
      </c>
      <c r="B61" s="65"/>
      <c r="C61" s="65"/>
      <c r="D61" s="67" t="s">
        <v>44</v>
      </c>
      <c r="E61" s="26"/>
      <c r="F61" s="67" t="s">
        <v>44</v>
      </c>
      <c r="G61" s="26"/>
      <c r="H61" s="26"/>
      <c r="I61" s="67" t="s">
        <v>44</v>
      </c>
      <c r="J61" s="26"/>
      <c r="K61" s="67" t="s">
        <v>44</v>
      </c>
      <c r="L61" s="26"/>
      <c r="M61" s="26"/>
      <c r="N61" s="67" t="str">
        <f t="shared" si="0"/>
        <v>NORMAL</v>
      </c>
      <c r="O61" s="26"/>
      <c r="P61" s="67" t="str">
        <f t="shared" si="1"/>
        <v>NORMAL</v>
      </c>
      <c r="Q61" s="26"/>
      <c r="R61" s="87"/>
    </row>
    <row r="62" spans="1:19" s="10" customFormat="1">
      <c r="A62" s="64" t="s">
        <v>43</v>
      </c>
      <c r="B62" s="65"/>
      <c r="C62" s="65"/>
      <c r="D62" s="27" t="s">
        <v>44</v>
      </c>
      <c r="E62" s="26"/>
      <c r="F62" s="27" t="s">
        <v>44</v>
      </c>
      <c r="G62" s="26"/>
      <c r="H62" s="26"/>
      <c r="I62" s="25" t="s">
        <v>44</v>
      </c>
      <c r="J62" s="26"/>
      <c r="K62" s="25" t="s">
        <v>44</v>
      </c>
      <c r="L62" s="26"/>
      <c r="M62" s="26"/>
      <c r="N62" s="66" t="str">
        <f t="shared" si="0"/>
        <v>NORMAL</v>
      </c>
      <c r="O62" s="26"/>
      <c r="P62" s="66" t="str">
        <f t="shared" si="1"/>
        <v>NORMAL</v>
      </c>
      <c r="Q62" s="26"/>
      <c r="R62" s="87"/>
    </row>
    <row r="63" spans="1:19" s="10" customFormat="1">
      <c r="A63" s="64" t="s">
        <v>119</v>
      </c>
      <c r="B63" s="65"/>
      <c r="C63" s="65"/>
      <c r="D63" s="67" t="s">
        <v>45</v>
      </c>
      <c r="E63" s="26"/>
      <c r="F63" s="67" t="s">
        <v>45</v>
      </c>
      <c r="G63" s="26"/>
      <c r="H63" s="26"/>
      <c r="I63" s="67" t="s">
        <v>45</v>
      </c>
      <c r="J63" s="26"/>
      <c r="K63" s="67" t="s">
        <v>45</v>
      </c>
      <c r="L63" s="26"/>
      <c r="M63" s="26"/>
      <c r="N63" s="67" t="str">
        <f t="shared" si="0"/>
        <v>WEAK</v>
      </c>
      <c r="O63" s="26"/>
      <c r="P63" s="67" t="str">
        <f t="shared" si="1"/>
        <v>WEAK</v>
      </c>
      <c r="Q63" s="26"/>
      <c r="R63" s="87"/>
    </row>
    <row r="64" spans="1:19" s="10" customFormat="1">
      <c r="A64" s="57" t="s">
        <v>46</v>
      </c>
      <c r="B64" s="58"/>
      <c r="C64" s="58"/>
      <c r="D64" s="53" t="s">
        <v>47</v>
      </c>
      <c r="E64" s="54"/>
      <c r="F64" s="53" t="s">
        <v>47</v>
      </c>
      <c r="G64" s="54"/>
      <c r="H64" s="54"/>
      <c r="I64" s="55" t="s">
        <v>47</v>
      </c>
      <c r="J64" s="54"/>
      <c r="K64" s="55" t="s">
        <v>47</v>
      </c>
      <c r="L64" s="54"/>
      <c r="M64" s="54"/>
      <c r="N64" s="56" t="str">
        <f t="shared" si="0"/>
        <v>Checked</v>
      </c>
      <c r="O64" s="54"/>
      <c r="P64" s="56" t="str">
        <f t="shared" si="1"/>
        <v>Checked</v>
      </c>
      <c r="Q64" s="54"/>
      <c r="R64" s="87"/>
    </row>
    <row r="65" spans="1:19" s="10" customFormat="1">
      <c r="A65" s="57" t="s">
        <v>48</v>
      </c>
      <c r="B65" s="58"/>
      <c r="C65" s="58"/>
      <c r="D65" s="52" t="s">
        <v>23</v>
      </c>
      <c r="E65" s="54"/>
      <c r="F65" s="52" t="s">
        <v>23</v>
      </c>
      <c r="G65" s="54"/>
      <c r="H65" s="54"/>
      <c r="I65" s="58" t="s">
        <v>23</v>
      </c>
      <c r="J65" s="54"/>
      <c r="K65" s="58" t="s">
        <v>23</v>
      </c>
      <c r="L65" s="54"/>
      <c r="M65" s="54"/>
      <c r="N65" s="52" t="str">
        <f t="shared" si="0"/>
        <v>Unchecked</v>
      </c>
      <c r="O65" s="54"/>
      <c r="P65" s="52" t="str">
        <f t="shared" si="1"/>
        <v>Unchecked</v>
      </c>
      <c r="Q65" s="54"/>
      <c r="R65" s="87"/>
    </row>
    <row r="66" spans="1:19" s="10" customFormat="1">
      <c r="A66" s="75" t="s">
        <v>49</v>
      </c>
      <c r="B66" s="42"/>
      <c r="C66" s="42"/>
      <c r="D66" s="41" t="s">
        <v>23</v>
      </c>
      <c r="E66" s="40"/>
      <c r="F66" s="41" t="s">
        <v>23</v>
      </c>
      <c r="G66" s="40"/>
      <c r="H66" s="40"/>
      <c r="I66" s="39" t="s">
        <v>23</v>
      </c>
      <c r="J66" s="40"/>
      <c r="K66" s="39" t="s">
        <v>23</v>
      </c>
      <c r="L66" s="40"/>
      <c r="M66" s="40"/>
      <c r="N66" s="76" t="str">
        <f t="shared" si="0"/>
        <v>Unchecked</v>
      </c>
      <c r="O66" s="40"/>
      <c r="P66" s="76" t="str">
        <f t="shared" si="1"/>
        <v>Unchecked</v>
      </c>
      <c r="Q66" s="40"/>
      <c r="R66" s="91"/>
    </row>
    <row r="67" spans="1:19" s="80" customFormat="1">
      <c r="A67" s="75" t="s">
        <v>50</v>
      </c>
      <c r="B67" s="42"/>
      <c r="C67" s="42"/>
      <c r="D67" s="42" t="s">
        <v>23</v>
      </c>
      <c r="E67" s="40"/>
      <c r="F67" s="42" t="s">
        <v>23</v>
      </c>
      <c r="G67" s="40"/>
      <c r="H67" s="40"/>
      <c r="I67" s="42" t="s">
        <v>23</v>
      </c>
      <c r="J67" s="40"/>
      <c r="K67" s="42" t="s">
        <v>23</v>
      </c>
      <c r="L67" s="40"/>
      <c r="M67" s="40"/>
      <c r="N67" s="42" t="str">
        <f t="shared" si="0"/>
        <v>Unchecked</v>
      </c>
      <c r="O67" s="40"/>
      <c r="P67" s="42" t="str">
        <f t="shared" si="1"/>
        <v>Unchecked</v>
      </c>
      <c r="Q67" s="40"/>
      <c r="R67" s="91"/>
      <c r="S67" s="10"/>
    </row>
    <row r="68" spans="1:19" s="81" customFormat="1">
      <c r="A68" s="79" t="s">
        <v>51</v>
      </c>
      <c r="B68" s="31"/>
      <c r="C68" s="31"/>
      <c r="D68" s="27">
        <v>6</v>
      </c>
      <c r="E68" s="26"/>
      <c r="F68" s="27">
        <v>6</v>
      </c>
      <c r="G68" s="26"/>
      <c r="H68" s="26"/>
      <c r="I68" s="25">
        <v>6</v>
      </c>
      <c r="J68" s="26"/>
      <c r="K68" s="25">
        <v>6</v>
      </c>
      <c r="L68" s="26"/>
      <c r="M68" s="26"/>
      <c r="N68" s="66">
        <v>6</v>
      </c>
      <c r="O68" s="26"/>
      <c r="P68" s="66">
        <v>6</v>
      </c>
      <c r="Q68" s="26"/>
      <c r="R68" s="87"/>
      <c r="S68" s="10"/>
    </row>
    <row r="69" spans="1:19">
      <c r="A69" s="79" t="s">
        <v>52</v>
      </c>
      <c r="B69" s="31"/>
      <c r="C69" s="31"/>
      <c r="D69" s="67" t="s">
        <v>23</v>
      </c>
      <c r="E69" s="26"/>
      <c r="F69" s="67" t="s">
        <v>23</v>
      </c>
      <c r="G69" s="26"/>
      <c r="H69" s="26"/>
      <c r="I69" s="67" t="s">
        <v>23</v>
      </c>
      <c r="J69" s="26"/>
      <c r="K69" s="67" t="s">
        <v>23</v>
      </c>
      <c r="L69" s="26"/>
      <c r="M69" s="26"/>
      <c r="N69" s="67" t="str">
        <f>F69</f>
        <v>Unchecked</v>
      </c>
      <c r="O69" s="26"/>
      <c r="P69" s="67" t="str">
        <f>N69</f>
        <v>Unchecked</v>
      </c>
      <c r="Q69" s="26"/>
      <c r="R69" s="87"/>
      <c r="S69" s="10"/>
    </row>
    <row r="70" spans="1:19">
      <c r="A70" s="79" t="s">
        <v>53</v>
      </c>
      <c r="B70" s="31"/>
      <c r="C70" s="31"/>
      <c r="D70" s="27" t="s">
        <v>54</v>
      </c>
      <c r="E70" s="26"/>
      <c r="F70" s="27" t="s">
        <v>54</v>
      </c>
      <c r="G70" s="26"/>
      <c r="H70" s="26"/>
      <c r="I70" s="25" t="s">
        <v>54</v>
      </c>
      <c r="J70" s="26"/>
      <c r="K70" s="25" t="s">
        <v>54</v>
      </c>
      <c r="L70" s="26"/>
      <c r="M70" s="26"/>
      <c r="N70" s="66" t="str">
        <f>F70</f>
        <v>CTD Profile</v>
      </c>
      <c r="O70" s="26"/>
      <c r="P70" s="66" t="str">
        <f>N70</f>
        <v>CTD Profile</v>
      </c>
      <c r="Q70" s="26"/>
      <c r="R70" s="87"/>
      <c r="S70" s="10"/>
    </row>
    <row r="71" spans="1:19">
      <c r="A71" s="79" t="s">
        <v>55</v>
      </c>
      <c r="B71" s="31"/>
      <c r="C71" s="31"/>
      <c r="D71" s="67">
        <v>35</v>
      </c>
      <c r="E71" s="26"/>
      <c r="F71" s="67">
        <v>35</v>
      </c>
      <c r="G71" s="26"/>
      <c r="H71" s="26"/>
      <c r="I71" s="67">
        <v>35</v>
      </c>
      <c r="J71" s="26"/>
      <c r="K71" s="67">
        <v>35</v>
      </c>
      <c r="L71" s="26"/>
      <c r="M71" s="26"/>
      <c r="N71" s="67">
        <v>35</v>
      </c>
      <c r="O71" s="26"/>
      <c r="P71" s="67">
        <v>35</v>
      </c>
      <c r="Q71" s="26"/>
      <c r="R71" s="87"/>
      <c r="S71" s="10"/>
    </row>
    <row r="72" spans="1:19">
      <c r="A72" s="79" t="s">
        <v>56</v>
      </c>
      <c r="B72" s="31"/>
      <c r="C72" s="31"/>
      <c r="D72" s="27" t="s">
        <v>57</v>
      </c>
      <c r="E72" s="26"/>
      <c r="F72" s="27" t="s">
        <v>57</v>
      </c>
      <c r="G72" s="26"/>
      <c r="H72" s="26"/>
      <c r="I72" s="25" t="s">
        <v>57</v>
      </c>
      <c r="J72" s="26"/>
      <c r="K72" s="25" t="s">
        <v>57</v>
      </c>
      <c r="L72" s="26"/>
      <c r="M72" s="26"/>
      <c r="N72" s="66" t="s">
        <v>57</v>
      </c>
      <c r="O72" s="26"/>
      <c r="P72" s="66" t="s">
        <v>57</v>
      </c>
      <c r="Q72" s="26"/>
      <c r="R72" s="87"/>
      <c r="S72" s="10"/>
    </row>
    <row r="73" spans="1:19">
      <c r="A73" s="79" t="s">
        <v>58</v>
      </c>
      <c r="B73" s="31"/>
      <c r="C73" s="31"/>
      <c r="D73" s="67">
        <v>0</v>
      </c>
      <c r="E73" s="26"/>
      <c r="F73" s="67">
        <v>0</v>
      </c>
      <c r="G73" s="26"/>
      <c r="H73" s="26"/>
      <c r="I73" s="67">
        <v>0</v>
      </c>
      <c r="J73" s="26"/>
      <c r="K73" s="67">
        <v>0</v>
      </c>
      <c r="L73" s="26"/>
      <c r="M73" s="26"/>
      <c r="N73" s="67">
        <v>0</v>
      </c>
      <c r="O73" s="26"/>
      <c r="P73" s="67">
        <v>0</v>
      </c>
      <c r="Q73" s="26"/>
      <c r="R73" s="87"/>
      <c r="S73" s="10"/>
    </row>
    <row r="74" spans="1:19">
      <c r="A74" s="79" t="s">
        <v>59</v>
      </c>
      <c r="B74" s="31"/>
      <c r="C74" s="31"/>
      <c r="D74" s="27">
        <v>30</v>
      </c>
      <c r="E74" s="26"/>
      <c r="F74" s="27">
        <v>30</v>
      </c>
      <c r="G74" s="26"/>
      <c r="H74" s="26"/>
      <c r="I74" s="25">
        <v>30</v>
      </c>
      <c r="J74" s="26"/>
      <c r="K74" s="25">
        <v>30</v>
      </c>
      <c r="L74" s="26"/>
      <c r="M74" s="26"/>
      <c r="N74" s="66">
        <v>30</v>
      </c>
      <c r="O74" s="26"/>
      <c r="P74" s="66">
        <v>30</v>
      </c>
      <c r="Q74" s="26"/>
      <c r="R74" s="87"/>
      <c r="S74" s="10"/>
    </row>
    <row r="75" spans="1:19">
      <c r="A75" s="79" t="s">
        <v>60</v>
      </c>
      <c r="B75" s="31"/>
      <c r="C75" s="31"/>
      <c r="D75" s="94"/>
      <c r="E75" s="95"/>
      <c r="F75" s="94"/>
      <c r="G75" s="95"/>
      <c r="H75" s="95"/>
      <c r="I75" s="94"/>
      <c r="J75" s="95"/>
      <c r="K75" s="94"/>
      <c r="L75" s="95"/>
      <c r="M75" s="95"/>
      <c r="N75" s="94"/>
      <c r="O75" s="95"/>
      <c r="P75" s="94"/>
      <c r="Q75" s="26"/>
      <c r="R75" s="87"/>
      <c r="S75" s="80"/>
    </row>
    <row r="76" spans="1:19">
      <c r="A76" s="79" t="s">
        <v>61</v>
      </c>
      <c r="B76" s="31"/>
      <c r="C76" s="31"/>
      <c r="D76" s="27" t="s">
        <v>23</v>
      </c>
      <c r="E76" s="26"/>
      <c r="F76" s="27" t="s">
        <v>23</v>
      </c>
      <c r="G76" s="26"/>
      <c r="H76" s="26"/>
      <c r="I76" s="25" t="s">
        <v>23</v>
      </c>
      <c r="J76" s="26"/>
      <c r="K76" s="25" t="s">
        <v>23</v>
      </c>
      <c r="L76" s="26"/>
      <c r="M76" s="26"/>
      <c r="N76" s="66" t="s">
        <v>23</v>
      </c>
      <c r="O76" s="26"/>
      <c r="P76" s="66" t="s">
        <v>23</v>
      </c>
      <c r="Q76" s="26"/>
      <c r="R76" s="87"/>
      <c r="S76" s="81"/>
    </row>
    <row r="77" spans="1:19">
      <c r="B77" s="82"/>
      <c r="C77" s="82"/>
      <c r="G77" s="82"/>
      <c r="H77" s="82"/>
      <c r="R77" s="22"/>
    </row>
  </sheetData>
  <mergeCells count="15">
    <mergeCell ref="D19:F19"/>
    <mergeCell ref="I19:K19"/>
    <mergeCell ref="N19:P19"/>
    <mergeCell ref="D15:F15"/>
    <mergeCell ref="I15:K15"/>
    <mergeCell ref="N15:P15"/>
    <mergeCell ref="D16:F16"/>
    <mergeCell ref="I16:K16"/>
    <mergeCell ref="N16:P16"/>
    <mergeCell ref="D17:F17"/>
    <mergeCell ref="I17:K17"/>
    <mergeCell ref="N17:P17"/>
    <mergeCell ref="D18:F18"/>
    <mergeCell ref="I18:K18"/>
    <mergeCell ref="N18:P18"/>
  </mergeCells>
  <phoneticPr fontId="8" type="noConversion"/>
  <pageMargins left="0.25" right="0.25" top="0.75" bottom="0.75" header="0.3" footer="0.3"/>
  <pageSetup scale="41" orientation="portrait" r:id="rId1"/>
  <rowBreaks count="1" manualBreakCount="1">
    <brk id="6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11"/>
  <sheetViews>
    <sheetView tabSelected="1" zoomScale="90" zoomScaleNormal="90" workbookViewId="0">
      <selection activeCell="J6" sqref="J6"/>
    </sheetView>
  </sheetViews>
  <sheetFormatPr baseColWidth="10" defaultColWidth="8.83203125" defaultRowHeight="16"/>
  <cols>
    <col min="1" max="1" width="1.6640625" customWidth="1"/>
    <col min="2" max="2" width="11.83203125" customWidth="1"/>
    <col min="4" max="4" width="9.6640625" bestFit="1" customWidth="1"/>
    <col min="5" max="5" width="11.33203125" bestFit="1" customWidth="1"/>
    <col min="6" max="6" width="8.1640625" bestFit="1" customWidth="1"/>
    <col min="7" max="7" width="8" bestFit="1" customWidth="1"/>
    <col min="8" max="8" width="8.5" bestFit="1" customWidth="1"/>
    <col min="9" max="9" width="8.33203125" bestFit="1" customWidth="1"/>
  </cols>
  <sheetData>
    <row r="1" spans="2:10" ht="4.5" customHeight="1" thickBot="1"/>
    <row r="2" spans="2:10" ht="17" thickBot="1">
      <c r="C2" s="182" t="s">
        <v>103</v>
      </c>
      <c r="D2" s="185" t="s">
        <v>104</v>
      </c>
      <c r="E2" s="187"/>
      <c r="F2" s="185" t="s">
        <v>105</v>
      </c>
      <c r="G2" s="186"/>
      <c r="H2" s="186"/>
      <c r="I2" s="187"/>
    </row>
    <row r="3" spans="2:10" ht="17" thickBot="1">
      <c r="C3" s="184"/>
      <c r="D3" s="4" t="s">
        <v>110</v>
      </c>
      <c r="E3" s="5" t="s">
        <v>111</v>
      </c>
      <c r="F3" s="4" t="s">
        <v>108</v>
      </c>
      <c r="G3" s="6" t="s">
        <v>109</v>
      </c>
      <c r="H3" s="6" t="s">
        <v>106</v>
      </c>
      <c r="I3" s="5" t="s">
        <v>107</v>
      </c>
    </row>
    <row r="4" spans="2:10">
      <c r="B4" s="182" t="s">
        <v>120</v>
      </c>
      <c r="C4" s="96" t="s">
        <v>75</v>
      </c>
      <c r="D4" s="143">
        <v>35.78611531</v>
      </c>
      <c r="E4" s="144">
        <v>-122.79917482499999</v>
      </c>
      <c r="F4" s="110">
        <f>ROUNDDOWN(D4,0)</f>
        <v>35</v>
      </c>
      <c r="G4" s="149">
        <f>60*(D4-F4)</f>
        <v>47.166918599999974</v>
      </c>
      <c r="H4" s="110">
        <f>ROUNDDOWN(E4,0)</f>
        <v>-122</v>
      </c>
      <c r="I4" s="152">
        <f>60*ABS(E4-H4)</f>
        <v>47.950489499999662</v>
      </c>
      <c r="J4" s="99"/>
    </row>
    <row r="5" spans="2:10" ht="17" thickBot="1">
      <c r="B5" s="183"/>
      <c r="C5" s="98" t="s">
        <v>76</v>
      </c>
      <c r="D5" s="145">
        <v>35.667841365000001</v>
      </c>
      <c r="E5" s="146">
        <v>-122.654931793</v>
      </c>
      <c r="F5" s="113">
        <f t="shared" ref="F5:F11" si="0">ROUNDDOWN(D5,0)</f>
        <v>35</v>
      </c>
      <c r="G5" s="150">
        <f t="shared" ref="G5:G11" si="1">60*(D5-F5)</f>
        <v>40.070481900000061</v>
      </c>
      <c r="H5" s="113">
        <f t="shared" ref="H5:H11" si="2">ROUNDDOWN(E5,0)</f>
        <v>-122</v>
      </c>
      <c r="I5" s="153">
        <f t="shared" ref="I5:I11" si="3">60*ABS(E5-H5)</f>
        <v>39.295907580000176</v>
      </c>
      <c r="J5" s="99"/>
    </row>
    <row r="6" spans="2:10">
      <c r="B6" s="184" t="s">
        <v>121</v>
      </c>
      <c r="C6" s="97" t="s">
        <v>81</v>
      </c>
      <c r="D6" s="147">
        <v>35.847241338000003</v>
      </c>
      <c r="E6" s="148">
        <v>-122.91381602200001</v>
      </c>
      <c r="F6" s="111">
        <f t="shared" si="0"/>
        <v>35</v>
      </c>
      <c r="G6" s="151">
        <f t="shared" si="1"/>
        <v>50.834480280000207</v>
      </c>
      <c r="H6" s="111">
        <f t="shared" si="2"/>
        <v>-122</v>
      </c>
      <c r="I6" s="154">
        <f t="shared" si="3"/>
        <v>54.82896132000036</v>
      </c>
      <c r="J6" s="99"/>
    </row>
    <row r="7" spans="2:10" ht="17" thickBot="1">
      <c r="B7" s="184"/>
      <c r="C7" s="97" t="s">
        <v>82</v>
      </c>
      <c r="D7" s="147">
        <v>35.942729294000003</v>
      </c>
      <c r="E7" s="148">
        <v>-122.79611330900001</v>
      </c>
      <c r="F7" s="111">
        <f t="shared" si="0"/>
        <v>35</v>
      </c>
      <c r="G7" s="151">
        <f t="shared" si="1"/>
        <v>56.563757640000176</v>
      </c>
      <c r="H7" s="111">
        <f t="shared" si="2"/>
        <v>-122</v>
      </c>
      <c r="I7" s="154">
        <f t="shared" si="3"/>
        <v>47.766798540000366</v>
      </c>
      <c r="J7" s="99"/>
    </row>
    <row r="8" spans="2:10">
      <c r="B8" s="182" t="s">
        <v>126</v>
      </c>
      <c r="C8" s="96" t="s">
        <v>77</v>
      </c>
      <c r="D8" s="143">
        <v>35.777843806</v>
      </c>
      <c r="E8" s="144">
        <v>-122.80936646000001</v>
      </c>
      <c r="F8" s="110">
        <f t="shared" si="0"/>
        <v>35</v>
      </c>
      <c r="G8" s="149">
        <f t="shared" si="1"/>
        <v>46.670628359999995</v>
      </c>
      <c r="H8" s="110">
        <f t="shared" si="2"/>
        <v>-122</v>
      </c>
      <c r="I8" s="152">
        <f t="shared" si="3"/>
        <v>48.561987600000407</v>
      </c>
      <c r="J8" s="99"/>
    </row>
    <row r="9" spans="2:10" ht="17" thickBot="1">
      <c r="B9" s="183"/>
      <c r="C9" s="98" t="s">
        <v>78</v>
      </c>
      <c r="D9" s="145">
        <v>35.659581914</v>
      </c>
      <c r="E9" s="146">
        <v>-122.665123106</v>
      </c>
      <c r="F9" s="113">
        <f t="shared" si="0"/>
        <v>35</v>
      </c>
      <c r="G9" s="150">
        <f t="shared" si="1"/>
        <v>39.574914840000019</v>
      </c>
      <c r="H9" s="113">
        <f t="shared" si="2"/>
        <v>-122</v>
      </c>
      <c r="I9" s="153">
        <f t="shared" si="3"/>
        <v>39.907386359999748</v>
      </c>
      <c r="J9" s="99"/>
    </row>
    <row r="10" spans="2:10">
      <c r="B10" s="184" t="s">
        <v>127</v>
      </c>
      <c r="C10" s="97" t="s">
        <v>79</v>
      </c>
      <c r="D10" s="147">
        <v>35.794385931999997</v>
      </c>
      <c r="E10" s="148">
        <v>-122.788981077</v>
      </c>
      <c r="F10" s="109">
        <f t="shared" si="0"/>
        <v>35</v>
      </c>
      <c r="G10" s="149">
        <f t="shared" si="1"/>
        <v>47.663155919999838</v>
      </c>
      <c r="H10" s="110">
        <f t="shared" si="2"/>
        <v>-122</v>
      </c>
      <c r="I10" s="152">
        <f t="shared" si="3"/>
        <v>47.338864620000152</v>
      </c>
      <c r="J10" s="99"/>
    </row>
    <row r="11" spans="2:10" ht="17" thickBot="1">
      <c r="B11" s="183"/>
      <c r="C11" s="98" t="s">
        <v>80</v>
      </c>
      <c r="D11" s="145">
        <v>35.676099931000003</v>
      </c>
      <c r="E11" s="146">
        <v>-122.64473838000001</v>
      </c>
      <c r="F11" s="112">
        <f t="shared" si="0"/>
        <v>35</v>
      </c>
      <c r="G11" s="150">
        <f t="shared" si="1"/>
        <v>40.565995860000186</v>
      </c>
      <c r="H11" s="113">
        <f t="shared" si="2"/>
        <v>-122</v>
      </c>
      <c r="I11" s="153">
        <f t="shared" si="3"/>
        <v>38.68430280000041</v>
      </c>
      <c r="J11" s="99"/>
    </row>
  </sheetData>
  <mergeCells count="7">
    <mergeCell ref="B8:B9"/>
    <mergeCell ref="B10:B11"/>
    <mergeCell ref="F2:I2"/>
    <mergeCell ref="D2:E2"/>
    <mergeCell ref="C2:C3"/>
    <mergeCell ref="B4:B5"/>
    <mergeCell ref="B6:B7"/>
  </mergeCells>
  <pageMargins left="0.25" right="0.25" top="0.25" bottom="0.25" header="0.3" footer="0.3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60" zoomScaleNormal="60" workbookViewId="0">
      <selection activeCell="X42" sqref="X42"/>
    </sheetView>
  </sheetViews>
  <sheetFormatPr baseColWidth="10" defaultColWidth="8.83203125" defaultRowHeight="16"/>
  <sheetData>
    <row r="1" spans="1:1">
      <c r="A1" s="100" t="s">
        <v>122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CALIBRATION</vt:lpstr>
      <vt:lpstr>WAYPOINTS</vt:lpstr>
      <vt:lpstr>LINE PLAN IMAGE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Johnson</dc:creator>
  <cp:lastModifiedBy>Microsoft Office User</cp:lastModifiedBy>
  <cp:lastPrinted>2018-02-04T02:14:08Z</cp:lastPrinted>
  <dcterms:created xsi:type="dcterms:W3CDTF">2016-09-29T17:40:44Z</dcterms:created>
  <dcterms:modified xsi:type="dcterms:W3CDTF">2019-01-11T20:52:25Z</dcterms:modified>
</cp:coreProperties>
</file>