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autoCompressPictures="0"/>
  <bookViews>
    <workbookView xWindow="-24780" yWindow="2340" windowWidth="26520" windowHeight="160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9" i="1" l="1"/>
  <c r="E17" i="1"/>
  <c r="J17" i="1"/>
  <c r="J19" i="1"/>
  <c r="J13" i="1"/>
  <c r="J11" i="1"/>
  <c r="J9" i="1"/>
  <c r="J5" i="1"/>
  <c r="J20" i="1"/>
  <c r="J23" i="1"/>
  <c r="I4" i="1"/>
  <c r="J4" i="1"/>
  <c r="E4" i="1"/>
  <c r="E18" i="1"/>
  <c r="E20" i="1"/>
  <c r="E21" i="1"/>
  <c r="E16" i="1"/>
  <c r="E3" i="1"/>
  <c r="E15" i="1"/>
  <c r="E22" i="1"/>
  <c r="E7" i="1"/>
  <c r="E5" i="1"/>
  <c r="E9" i="1"/>
  <c r="E11" i="1"/>
  <c r="E13" i="1"/>
  <c r="E23" i="1"/>
  <c r="J18" i="1"/>
  <c r="I20" i="1"/>
  <c r="I21" i="1"/>
  <c r="J21" i="1"/>
  <c r="I16" i="1"/>
  <c r="J16" i="1"/>
  <c r="I3" i="1"/>
  <c r="J3" i="1"/>
  <c r="J15" i="1"/>
  <c r="J22" i="1"/>
  <c r="J7" i="1"/>
  <c r="I5" i="1"/>
  <c r="I6" i="1"/>
  <c r="I7" i="1"/>
  <c r="I8" i="1"/>
  <c r="I9" i="1"/>
  <c r="I10" i="1"/>
  <c r="I11" i="1"/>
  <c r="I12" i="1"/>
  <c r="I13" i="1"/>
  <c r="I14" i="1"/>
  <c r="I15" i="1"/>
  <c r="I17" i="1"/>
  <c r="I18" i="1"/>
  <c r="I19" i="1"/>
  <c r="I22" i="1"/>
  <c r="J14" i="1"/>
  <c r="J12" i="1"/>
  <c r="E14" i="1"/>
  <c r="J6" i="1"/>
  <c r="J8" i="1"/>
  <c r="J10" i="1"/>
  <c r="E6" i="1"/>
  <c r="E8" i="1"/>
  <c r="E10" i="1"/>
  <c r="E12" i="1"/>
</calcChain>
</file>

<file path=xl/sharedStrings.xml><?xml version="1.0" encoding="utf-8"?>
<sst xmlns="http://schemas.openxmlformats.org/spreadsheetml/2006/main" count="59" uniqueCount="46">
  <si>
    <t>days/site</t>
  </si>
  <si>
    <t>3-4</t>
  </si>
  <si>
    <t>4-5</t>
  </si>
  <si>
    <t>km</t>
  </si>
  <si>
    <t>hrs</t>
  </si>
  <si>
    <t>speed, kn</t>
  </si>
  <si>
    <t>1</t>
  </si>
  <si>
    <t>1-563</t>
  </si>
  <si>
    <t>2</t>
  </si>
  <si>
    <t>563-558</t>
  </si>
  <si>
    <t>558-2</t>
  </si>
  <si>
    <t>3</t>
  </si>
  <si>
    <t>4</t>
  </si>
  <si>
    <t>5</t>
  </si>
  <si>
    <t>6</t>
  </si>
  <si>
    <t>days</t>
  </si>
  <si>
    <t>segment</t>
  </si>
  <si>
    <t>LAT</t>
  </si>
  <si>
    <t>LON</t>
  </si>
  <si>
    <t>naut miles</t>
  </si>
  <si>
    <t>Survey 1</t>
  </si>
  <si>
    <t>Survey 3</t>
  </si>
  <si>
    <t>Survey 4</t>
  </si>
  <si>
    <t>Survey 5</t>
  </si>
  <si>
    <t>Survey 6</t>
  </si>
  <si>
    <t xml:space="preserve">waypt1-WHOI </t>
  </si>
  <si>
    <t>WNAT-1 survey</t>
  </si>
  <si>
    <t>WNAT-2 survey</t>
  </si>
  <si>
    <t>WNAT7 survey</t>
  </si>
  <si>
    <t>WNAT3 survey</t>
  </si>
  <si>
    <t>WNAT4 survey</t>
  </si>
  <si>
    <t>WNAT5 survey</t>
  </si>
  <si>
    <t>Bermuda-A</t>
  </si>
  <si>
    <t>A-1</t>
  </si>
  <si>
    <t>Survey 2</t>
  </si>
  <si>
    <t>2-3</t>
  </si>
  <si>
    <t>4-B</t>
  </si>
  <si>
    <t>B-C</t>
  </si>
  <si>
    <t>C-5</t>
  </si>
  <si>
    <t>5-6</t>
  </si>
  <si>
    <t>6-D</t>
  </si>
  <si>
    <t>D-waypt 1</t>
  </si>
  <si>
    <t>available days</t>
  </si>
  <si>
    <t>D-Nova Scotia waypt</t>
  </si>
  <si>
    <t>NS waypt-WHOI</t>
  </si>
  <si>
    <t>bermuda-A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</si>
</sst>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"/>
  </numFmts>
  <fonts count="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9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 vertical="center"/>
    </xf>
    <xf numFmtId="49" fontId="0" fillId="0" borderId="0" xfId="0" applyNumberFormat="1"/>
    <xf numFmtId="1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left" vertical="center"/>
    </xf>
    <xf numFmtId="0" fontId="0" fillId="0" borderId="0" xfId="0" applyFont="1"/>
    <xf numFmtId="0" fontId="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165" fontId="0" fillId="0" borderId="0" xfId="0" applyNumberFormat="1" applyFont="1" applyFill="1"/>
    <xf numFmtId="0" fontId="0" fillId="0" borderId="0" xfId="0" applyFont="1" applyFill="1" applyAlignment="1">
      <alignment horizontal="center"/>
    </xf>
    <xf numFmtId="1" fontId="0" fillId="0" borderId="0" xfId="0" applyNumberFormat="1" applyFill="1" applyAlignment="1">
      <alignment horizontal="center"/>
    </xf>
    <xf numFmtId="49" fontId="0" fillId="0" borderId="0" xfId="0" applyNumberFormat="1" applyFill="1"/>
    <xf numFmtId="165" fontId="0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164" fontId="4" fillId="0" borderId="0" xfId="0" applyNumberFormat="1" applyFont="1" applyFill="1" applyAlignment="1">
      <alignment horizontal="left"/>
    </xf>
    <xf numFmtId="0" fontId="0" fillId="0" borderId="0" xfId="0" applyFill="1"/>
    <xf numFmtId="49" fontId="0" fillId="2" borderId="0" xfId="0" applyNumberFormat="1" applyFill="1"/>
    <xf numFmtId="0" fontId="0" fillId="2" borderId="0" xfId="0" applyFill="1" applyAlignment="1">
      <alignment horizontal="center"/>
    </xf>
    <xf numFmtId="1" fontId="0" fillId="2" borderId="0" xfId="0" applyNumberFormat="1" applyFill="1" applyAlignment="1">
      <alignment horizontal="center" vertical="center"/>
    </xf>
    <xf numFmtId="165" fontId="0" fillId="2" borderId="0" xfId="0" applyNumberFormat="1" applyFont="1" applyFill="1"/>
    <xf numFmtId="0" fontId="0" fillId="2" borderId="0" xfId="0" applyFont="1" applyFill="1" applyAlignment="1">
      <alignment horizontal="center"/>
    </xf>
    <xf numFmtId="1" fontId="0" fillId="2" borderId="0" xfId="0" applyNumberFormat="1" applyFill="1" applyAlignment="1">
      <alignment horizontal="center"/>
    </xf>
    <xf numFmtId="0" fontId="0" fillId="2" borderId="0" xfId="0" applyFill="1"/>
    <xf numFmtId="1" fontId="0" fillId="0" borderId="0" xfId="0" applyNumberFormat="1" applyFill="1" applyAlignment="1">
      <alignment horizontal="center" vertical="center"/>
    </xf>
  </cellXfs>
  <cellStyles count="9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workbookViewId="0">
      <selection activeCell="K8" sqref="K8"/>
    </sheetView>
  </sheetViews>
  <sheetFormatPr baseColWidth="10" defaultRowHeight="15" x14ac:dyDescent="0"/>
  <cols>
    <col min="2" max="2" width="13.1640625" customWidth="1"/>
    <col min="3" max="3" width="10.83203125" style="1" customWidth="1"/>
    <col min="4" max="4" width="11.33203125" customWidth="1"/>
    <col min="5" max="5" width="15.1640625" customWidth="1"/>
    <col min="6" max="7" width="10.83203125" customWidth="1"/>
    <col min="9" max="9" width="10.83203125" style="1"/>
    <col min="10" max="10" width="10.83203125" style="4"/>
    <col min="11" max="11" width="18.6640625" customWidth="1"/>
  </cols>
  <sheetData>
    <row r="1" spans="1:13">
      <c r="E1" s="3"/>
    </row>
    <row r="2" spans="1:13">
      <c r="B2" s="5" t="s">
        <v>16</v>
      </c>
      <c r="C2" s="5" t="s">
        <v>3</v>
      </c>
      <c r="D2" s="5" t="s">
        <v>5</v>
      </c>
      <c r="E2" s="6" t="s">
        <v>4</v>
      </c>
      <c r="F2" s="5" t="s">
        <v>0</v>
      </c>
      <c r="G2" s="10" t="s">
        <v>17</v>
      </c>
      <c r="H2" s="10" t="s">
        <v>18</v>
      </c>
      <c r="I2" s="10" t="s">
        <v>19</v>
      </c>
      <c r="J2" s="11" t="s">
        <v>4</v>
      </c>
      <c r="K2" s="10" t="s">
        <v>16</v>
      </c>
    </row>
    <row r="3" spans="1:13">
      <c r="B3" s="3" t="s">
        <v>32</v>
      </c>
      <c r="C3" s="1">
        <v>730</v>
      </c>
      <c r="D3" s="1">
        <v>11</v>
      </c>
      <c r="E3" s="2">
        <f>C3/(D3*1.852)</f>
        <v>35.833496956607107</v>
      </c>
      <c r="F3" s="1">
        <v>2.5</v>
      </c>
      <c r="G3" s="12">
        <v>32.277999999999999</v>
      </c>
      <c r="H3" s="12">
        <v>-64.856999999999999</v>
      </c>
      <c r="I3" s="13">
        <f>ROUND(C3*0.54,0)</f>
        <v>394</v>
      </c>
      <c r="J3" s="14">
        <f>I3/D3</f>
        <v>35.81818181818182</v>
      </c>
      <c r="K3" s="15" t="s">
        <v>45</v>
      </c>
      <c r="L3" s="9"/>
      <c r="M3" s="9"/>
    </row>
    <row r="4" spans="1:13">
      <c r="A4" s="26"/>
      <c r="B4" s="20" t="s">
        <v>33</v>
      </c>
      <c r="C4" s="21">
        <v>740</v>
      </c>
      <c r="D4" s="21">
        <v>8</v>
      </c>
      <c r="E4" s="22">
        <f>C4/(D4*1.852)</f>
        <v>49.946004319654428</v>
      </c>
      <c r="F4" s="21"/>
      <c r="G4" s="23">
        <v>33.29</v>
      </c>
      <c r="H4" s="23">
        <v>-56.89</v>
      </c>
      <c r="I4" s="24">
        <f>ROUND(C4*0.54,0)</f>
        <v>400</v>
      </c>
      <c r="J4" s="25">
        <f>I4/D4</f>
        <v>50</v>
      </c>
      <c r="K4" s="20" t="s">
        <v>33</v>
      </c>
      <c r="L4" s="9"/>
      <c r="M4" s="9"/>
    </row>
    <row r="5" spans="1:13">
      <c r="A5" t="s">
        <v>20</v>
      </c>
      <c r="B5" s="3" t="s">
        <v>6</v>
      </c>
      <c r="D5" s="1">
        <v>5</v>
      </c>
      <c r="E5" s="2">
        <f>$F$3*24</f>
        <v>60</v>
      </c>
      <c r="G5" s="12">
        <v>33.866999999999997</v>
      </c>
      <c r="H5" s="12">
        <v>-48.904000000000003</v>
      </c>
      <c r="I5" s="13">
        <f t="shared" ref="I5:I22" si="0">ROUND(C5*0.54,0)</f>
        <v>0</v>
      </c>
      <c r="J5" s="14">
        <f>$F$3*24</f>
        <v>60</v>
      </c>
      <c r="K5" s="15" t="s">
        <v>26</v>
      </c>
      <c r="L5" s="9"/>
      <c r="M5" s="9"/>
    </row>
    <row r="6" spans="1:13">
      <c r="B6" s="3" t="s">
        <v>7</v>
      </c>
      <c r="C6" s="1">
        <v>450</v>
      </c>
      <c r="D6" s="1">
        <v>8</v>
      </c>
      <c r="E6" s="2">
        <f>C6/(D6*1.852)</f>
        <v>30.372570194384448</v>
      </c>
      <c r="G6" s="16">
        <v>33.64217</v>
      </c>
      <c r="H6" s="12">
        <v>-43.767330000000001</v>
      </c>
      <c r="I6" s="13">
        <f t="shared" si="0"/>
        <v>243</v>
      </c>
      <c r="J6" s="14">
        <f>I6/D6</f>
        <v>30.375</v>
      </c>
      <c r="K6" s="15" t="s">
        <v>7</v>
      </c>
      <c r="L6" s="9"/>
      <c r="M6" s="9"/>
    </row>
    <row r="7" spans="1:13">
      <c r="B7" s="3" t="s">
        <v>9</v>
      </c>
      <c r="C7" s="1">
        <v>700</v>
      </c>
      <c r="D7" s="1">
        <v>8</v>
      </c>
      <c r="E7" s="2">
        <f>C7/(D7*1.852)</f>
        <v>47.246220302375811</v>
      </c>
      <c r="G7" s="12">
        <v>37.770000000000003</v>
      </c>
      <c r="H7" s="12">
        <v>-37.343499999999999</v>
      </c>
      <c r="I7" s="13">
        <f t="shared" si="0"/>
        <v>378</v>
      </c>
      <c r="J7" s="14">
        <f>I7/D7</f>
        <v>47.25</v>
      </c>
      <c r="K7" s="15" t="s">
        <v>9</v>
      </c>
      <c r="L7" s="9"/>
      <c r="M7" s="9"/>
    </row>
    <row r="8" spans="1:13">
      <c r="B8" s="3" t="s">
        <v>10</v>
      </c>
      <c r="C8" s="1">
        <v>100</v>
      </c>
      <c r="D8" s="1">
        <v>5</v>
      </c>
      <c r="E8" s="2">
        <f>C8/(D8*1.852)</f>
        <v>10.799136069114471</v>
      </c>
      <c r="G8" s="12">
        <v>38.286000000000001</v>
      </c>
      <c r="H8" s="12">
        <v>-38.374000000000002</v>
      </c>
      <c r="I8" s="13">
        <f t="shared" si="0"/>
        <v>54</v>
      </c>
      <c r="J8" s="14">
        <f>I8/D8</f>
        <v>10.8</v>
      </c>
      <c r="K8" s="15" t="s">
        <v>10</v>
      </c>
      <c r="L8" s="9"/>
      <c r="M8" s="9"/>
    </row>
    <row r="9" spans="1:13">
      <c r="A9" t="s">
        <v>34</v>
      </c>
      <c r="B9" s="3" t="s">
        <v>8</v>
      </c>
      <c r="D9" s="1">
        <v>5</v>
      </c>
      <c r="E9" s="2">
        <f>$F$3*24</f>
        <v>60</v>
      </c>
      <c r="G9" s="12">
        <v>38.286000000000001</v>
      </c>
      <c r="H9" s="12">
        <v>-38.374000000000002</v>
      </c>
      <c r="I9" s="13">
        <f t="shared" si="0"/>
        <v>0</v>
      </c>
      <c r="J9" s="14">
        <f>$F$3*24</f>
        <v>60</v>
      </c>
      <c r="K9" s="15" t="s">
        <v>27</v>
      </c>
      <c r="L9" s="9"/>
      <c r="M9" s="9"/>
    </row>
    <row r="10" spans="1:13">
      <c r="B10" s="3" t="s">
        <v>35</v>
      </c>
      <c r="C10" s="1">
        <v>350</v>
      </c>
      <c r="D10" s="1">
        <v>8</v>
      </c>
      <c r="E10" s="2">
        <f>C10/(D10*1.852)</f>
        <v>23.623110151187905</v>
      </c>
      <c r="G10" s="12">
        <v>38.286000000000001</v>
      </c>
      <c r="H10" s="12">
        <v>-38.374000000000002</v>
      </c>
      <c r="I10" s="13">
        <f t="shared" si="0"/>
        <v>189</v>
      </c>
      <c r="J10" s="14">
        <f>I10/D10</f>
        <v>23.625</v>
      </c>
      <c r="K10" s="15" t="s">
        <v>35</v>
      </c>
      <c r="L10" s="9"/>
      <c r="M10" s="9"/>
    </row>
    <row r="11" spans="1:13">
      <c r="A11" t="s">
        <v>21</v>
      </c>
      <c r="B11" s="3" t="s">
        <v>11</v>
      </c>
      <c r="D11" s="1">
        <v>5</v>
      </c>
      <c r="E11" s="2">
        <f>$F$3*24</f>
        <v>60</v>
      </c>
      <c r="G11" s="12">
        <v>41.298000000000002</v>
      </c>
      <c r="H11" s="12">
        <v>-37.061</v>
      </c>
      <c r="I11" s="13">
        <f t="shared" si="0"/>
        <v>0</v>
      </c>
      <c r="J11" s="14">
        <f>$F$3*24</f>
        <v>60</v>
      </c>
      <c r="K11" s="15" t="s">
        <v>28</v>
      </c>
      <c r="L11" s="9"/>
      <c r="M11" s="9"/>
    </row>
    <row r="12" spans="1:13">
      <c r="B12" s="3" t="s">
        <v>1</v>
      </c>
      <c r="C12" s="1">
        <v>270</v>
      </c>
      <c r="D12" s="1">
        <v>8</v>
      </c>
      <c r="E12" s="2">
        <f>C12/(D12*1.852)</f>
        <v>18.223542116630668</v>
      </c>
      <c r="G12" s="12"/>
      <c r="H12" s="12"/>
      <c r="I12" s="13">
        <f t="shared" si="0"/>
        <v>146</v>
      </c>
      <c r="J12" s="14">
        <f>I12/D12</f>
        <v>18.25</v>
      </c>
      <c r="K12" s="15" t="s">
        <v>1</v>
      </c>
      <c r="L12" s="9"/>
      <c r="M12" s="9"/>
    </row>
    <row r="13" spans="1:13">
      <c r="A13" t="s">
        <v>22</v>
      </c>
      <c r="B13" s="3" t="s">
        <v>12</v>
      </c>
      <c r="D13" s="1">
        <v>5</v>
      </c>
      <c r="E13" s="2">
        <f>$F$3*24</f>
        <v>60</v>
      </c>
      <c r="G13" s="12">
        <v>43.720999999999997</v>
      </c>
      <c r="H13" s="12">
        <v>-37.341999999999999</v>
      </c>
      <c r="I13" s="13">
        <f t="shared" si="0"/>
        <v>0</v>
      </c>
      <c r="J13" s="14">
        <f>$F$3*24</f>
        <v>60</v>
      </c>
      <c r="K13" s="15" t="s">
        <v>29</v>
      </c>
      <c r="L13" s="9"/>
      <c r="M13" s="9"/>
    </row>
    <row r="14" spans="1:13">
      <c r="A14" s="26"/>
      <c r="B14" s="20" t="s">
        <v>36</v>
      </c>
      <c r="C14" s="21">
        <v>187</v>
      </c>
      <c r="D14" s="21">
        <v>8</v>
      </c>
      <c r="E14" s="22">
        <f>C14/(D14*1.852)</f>
        <v>12.621490280777538</v>
      </c>
      <c r="F14" s="26"/>
      <c r="G14" s="23">
        <v>45.25</v>
      </c>
      <c r="H14" s="23">
        <v>-37.799999999999997</v>
      </c>
      <c r="I14" s="24">
        <f t="shared" si="0"/>
        <v>101</v>
      </c>
      <c r="J14" s="25">
        <f>I14/D14</f>
        <v>12.625</v>
      </c>
      <c r="K14" s="20" t="s">
        <v>36</v>
      </c>
      <c r="L14" s="9"/>
      <c r="M14" s="9"/>
    </row>
    <row r="15" spans="1:13">
      <c r="B15" s="3" t="s">
        <v>37</v>
      </c>
      <c r="C15" s="1">
        <v>603</v>
      </c>
      <c r="D15" s="1">
        <v>11</v>
      </c>
      <c r="E15" s="27">
        <f t="shared" ref="E15:E22" si="1">C15/(D15*1.852)</f>
        <v>29.599450225800119</v>
      </c>
      <c r="G15" s="12"/>
      <c r="H15" s="12"/>
      <c r="I15" s="13">
        <f t="shared" si="0"/>
        <v>326</v>
      </c>
      <c r="J15" s="14">
        <f t="shared" ref="J15:J22" si="2">I15/D15</f>
        <v>29.636363636363637</v>
      </c>
      <c r="K15" s="15" t="s">
        <v>37</v>
      </c>
      <c r="L15" s="9"/>
      <c r="M15" s="9"/>
    </row>
    <row r="16" spans="1:13">
      <c r="A16" s="26"/>
      <c r="B16" s="20" t="s">
        <v>38</v>
      </c>
      <c r="C16" s="21">
        <v>190</v>
      </c>
      <c r="D16" s="21">
        <v>8</v>
      </c>
      <c r="E16" s="22">
        <f t="shared" si="1"/>
        <v>12.823974082073434</v>
      </c>
      <c r="F16" s="26"/>
      <c r="G16" s="23">
        <v>50.29</v>
      </c>
      <c r="H16" s="23">
        <v>-39.380000000000003</v>
      </c>
      <c r="I16" s="24">
        <f t="shared" si="0"/>
        <v>103</v>
      </c>
      <c r="J16" s="25">
        <f t="shared" si="2"/>
        <v>12.875</v>
      </c>
      <c r="K16" s="20" t="s">
        <v>38</v>
      </c>
      <c r="L16" s="9"/>
      <c r="M16" s="9"/>
    </row>
    <row r="17" spans="1:13">
      <c r="A17" t="s">
        <v>23</v>
      </c>
      <c r="B17" s="3" t="s">
        <v>13</v>
      </c>
      <c r="D17" s="1">
        <v>5</v>
      </c>
      <c r="E17" s="14">
        <f>$F$3*24</f>
        <v>60</v>
      </c>
      <c r="G17" s="12">
        <v>51.970999999999997</v>
      </c>
      <c r="H17" s="12">
        <v>-40.003</v>
      </c>
      <c r="I17" s="13">
        <f t="shared" si="0"/>
        <v>0</v>
      </c>
      <c r="J17" s="14">
        <f>$F$3*24</f>
        <v>60</v>
      </c>
      <c r="K17" s="15" t="s">
        <v>30</v>
      </c>
      <c r="L17" s="9"/>
      <c r="M17" s="9"/>
    </row>
    <row r="18" spans="1:13">
      <c r="B18" s="3" t="s">
        <v>39</v>
      </c>
      <c r="C18" s="1">
        <v>150</v>
      </c>
      <c r="D18" s="1">
        <v>8</v>
      </c>
      <c r="E18" s="27">
        <f t="shared" si="1"/>
        <v>10.124190064794815</v>
      </c>
      <c r="G18" s="12"/>
      <c r="H18" s="12"/>
      <c r="I18" s="13">
        <f t="shared" si="0"/>
        <v>81</v>
      </c>
      <c r="J18" s="14">
        <f t="shared" si="2"/>
        <v>10.125</v>
      </c>
      <c r="K18" s="15" t="s">
        <v>2</v>
      </c>
      <c r="L18" s="9"/>
      <c r="M18" s="9"/>
    </row>
    <row r="19" spans="1:13">
      <c r="A19" t="s">
        <v>24</v>
      </c>
      <c r="B19" s="3" t="s">
        <v>14</v>
      </c>
      <c r="D19" s="1">
        <v>5</v>
      </c>
      <c r="E19" s="14">
        <f>$F$3*24</f>
        <v>60</v>
      </c>
      <c r="G19" s="12">
        <v>53.148000000000003</v>
      </c>
      <c r="H19" s="12">
        <v>-41.536999999999999</v>
      </c>
      <c r="I19" s="13">
        <f t="shared" si="0"/>
        <v>0</v>
      </c>
      <c r="J19" s="14">
        <f>$F$3*24</f>
        <v>60</v>
      </c>
      <c r="K19" s="15" t="s">
        <v>31</v>
      </c>
      <c r="L19" s="9"/>
      <c r="M19" s="9"/>
    </row>
    <row r="20" spans="1:13">
      <c r="A20" s="26"/>
      <c r="B20" s="20" t="s">
        <v>40</v>
      </c>
      <c r="C20" s="21">
        <v>440</v>
      </c>
      <c r="D20" s="21">
        <v>8</v>
      </c>
      <c r="E20" s="22">
        <f t="shared" si="1"/>
        <v>29.697624190064793</v>
      </c>
      <c r="F20" s="26"/>
      <c r="G20" s="23">
        <v>50.52</v>
      </c>
      <c r="H20" s="23">
        <v>-46.43</v>
      </c>
      <c r="I20" s="24">
        <f t="shared" si="0"/>
        <v>238</v>
      </c>
      <c r="J20" s="25">
        <f t="shared" si="2"/>
        <v>29.75</v>
      </c>
      <c r="K20" s="20" t="s">
        <v>40</v>
      </c>
      <c r="L20" s="9"/>
      <c r="M20" s="9"/>
    </row>
    <row r="21" spans="1:13">
      <c r="B21" s="3" t="s">
        <v>41</v>
      </c>
      <c r="C21" s="1">
        <v>660</v>
      </c>
      <c r="D21" s="1">
        <v>11</v>
      </c>
      <c r="E21" s="27">
        <f t="shared" si="1"/>
        <v>32.39740820734341</v>
      </c>
      <c r="G21" s="12">
        <v>46.37</v>
      </c>
      <c r="H21" s="12">
        <v>-52.8</v>
      </c>
      <c r="I21" s="13">
        <f t="shared" si="0"/>
        <v>356</v>
      </c>
      <c r="J21" s="14">
        <f t="shared" si="2"/>
        <v>32.363636363636367</v>
      </c>
      <c r="K21" s="15" t="s">
        <v>43</v>
      </c>
      <c r="L21" s="9"/>
      <c r="M21" s="9"/>
    </row>
    <row r="22" spans="1:13">
      <c r="B22" s="3" t="s">
        <v>25</v>
      </c>
      <c r="C22" s="1">
        <v>1540</v>
      </c>
      <c r="D22" s="1">
        <v>11</v>
      </c>
      <c r="E22" s="27">
        <f t="shared" si="1"/>
        <v>75.593952483801303</v>
      </c>
      <c r="G22" s="12">
        <v>54.008000000000003</v>
      </c>
      <c r="H22" s="12">
        <v>-27.972000000000001</v>
      </c>
      <c r="I22" s="13">
        <f t="shared" si="0"/>
        <v>832</v>
      </c>
      <c r="J22" s="14">
        <f t="shared" si="2"/>
        <v>75.63636363636364</v>
      </c>
      <c r="K22" s="15" t="s">
        <v>44</v>
      </c>
      <c r="L22" s="9"/>
      <c r="M22" s="9"/>
    </row>
    <row r="23" spans="1:13">
      <c r="B23" s="3"/>
      <c r="D23" s="7" t="s">
        <v>15</v>
      </c>
      <c r="E23" s="8">
        <f>SUM(E3:E22)/24</f>
        <v>32.454257068525429</v>
      </c>
      <c r="G23" s="12"/>
      <c r="H23" s="12"/>
      <c r="I23" s="17" t="s">
        <v>15</v>
      </c>
      <c r="J23" s="18">
        <f>SUM(J3:J22)/24</f>
        <v>32.463731060606058</v>
      </c>
      <c r="K23" s="15"/>
      <c r="L23" s="9"/>
      <c r="M23" s="9"/>
    </row>
    <row r="24" spans="1:13">
      <c r="G24" s="12"/>
      <c r="H24" s="12"/>
      <c r="I24" s="13"/>
      <c r="J24" s="14"/>
      <c r="K24" s="19"/>
      <c r="L24" s="9"/>
      <c r="M24" s="9"/>
    </row>
    <row r="25" spans="1:13">
      <c r="H25" t="s">
        <v>42</v>
      </c>
      <c r="J25" s="4">
        <v>34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Rutgers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 Mountain</dc:creator>
  <cp:lastModifiedBy>mitch</cp:lastModifiedBy>
  <dcterms:created xsi:type="dcterms:W3CDTF">2015-08-03T17:28:14Z</dcterms:created>
  <dcterms:modified xsi:type="dcterms:W3CDTF">2018-02-07T19:00:24Z</dcterms:modified>
</cp:coreProperties>
</file>