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80" yWindow="0" windowWidth="31480" windowHeight="20740" tabRatio="500" activeTab="3"/>
  </bookViews>
  <sheets>
    <sheet name="Cell Counts" sheetId="1" r:id="rId1"/>
    <sheet name="DAF-FM" sheetId="2" r:id="rId2"/>
    <sheet name="H2-DCFDA" sheetId="3" r:id="rId3"/>
    <sheet name="FvFm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9" i="2" l="1"/>
  <c r="L129" i="2"/>
  <c r="K130" i="2"/>
  <c r="L130" i="2"/>
  <c r="K131" i="2"/>
  <c r="L131" i="2"/>
  <c r="K132" i="2"/>
  <c r="L132" i="2"/>
  <c r="K133" i="2"/>
  <c r="L133" i="2"/>
  <c r="K134" i="2"/>
  <c r="L134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2" i="2"/>
  <c r="L152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2" i="2"/>
  <c r="L162" i="2"/>
  <c r="K164" i="2"/>
  <c r="L164" i="2"/>
  <c r="K165" i="2"/>
  <c r="L165" i="2"/>
  <c r="K166" i="2"/>
  <c r="L166" i="2"/>
  <c r="K167" i="2"/>
  <c r="L167" i="2"/>
  <c r="K168" i="2"/>
  <c r="L168" i="2"/>
  <c r="K169" i="2"/>
  <c r="L169" i="2"/>
  <c r="K170" i="2"/>
  <c r="L170" i="2"/>
  <c r="L128" i="2"/>
  <c r="K128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92" i="2"/>
  <c r="G10" i="2"/>
  <c r="H10" i="2"/>
  <c r="I10" i="2"/>
  <c r="J10" i="2"/>
  <c r="K10" i="2"/>
  <c r="L10" i="2"/>
  <c r="G11" i="2"/>
  <c r="H11" i="2"/>
  <c r="I11" i="2"/>
  <c r="J11" i="2"/>
  <c r="K11" i="2"/>
  <c r="L11" i="2"/>
  <c r="F12" i="1"/>
  <c r="G21" i="1"/>
  <c r="F21" i="1"/>
  <c r="H21" i="1"/>
  <c r="I21" i="1"/>
  <c r="G25" i="1"/>
  <c r="F25" i="1"/>
  <c r="H25" i="1"/>
  <c r="I25" i="1"/>
  <c r="L21" i="1"/>
  <c r="G22" i="1"/>
  <c r="F22" i="1"/>
  <c r="H22" i="1"/>
  <c r="I22" i="1"/>
  <c r="G26" i="1"/>
  <c r="F26" i="1"/>
  <c r="H26" i="1"/>
  <c r="I26" i="1"/>
  <c r="L22" i="1"/>
  <c r="G23" i="1"/>
  <c r="F23" i="1"/>
  <c r="H23" i="1"/>
  <c r="I23" i="1"/>
  <c r="G27" i="1"/>
  <c r="F27" i="1"/>
  <c r="H27" i="1"/>
  <c r="I27" i="1"/>
  <c r="L23" i="1"/>
  <c r="G24" i="1"/>
  <c r="F24" i="1"/>
  <c r="H24" i="1"/>
  <c r="I24" i="1"/>
  <c r="L24" i="1"/>
  <c r="M24" i="1"/>
  <c r="G30" i="1"/>
  <c r="F30" i="1"/>
  <c r="H30" i="1"/>
  <c r="I30" i="1"/>
  <c r="G34" i="1"/>
  <c r="E31" i="1"/>
  <c r="E32" i="1"/>
  <c r="E33" i="1"/>
  <c r="E34" i="1"/>
  <c r="F34" i="1"/>
  <c r="H34" i="1"/>
  <c r="I34" i="1"/>
  <c r="L30" i="1"/>
  <c r="G31" i="1"/>
  <c r="F31" i="1"/>
  <c r="H31" i="1"/>
  <c r="I31" i="1"/>
  <c r="G35" i="1"/>
  <c r="E35" i="1"/>
  <c r="F35" i="1"/>
  <c r="H35" i="1"/>
  <c r="I35" i="1"/>
  <c r="L31" i="1"/>
  <c r="G32" i="1"/>
  <c r="F32" i="1"/>
  <c r="H32" i="1"/>
  <c r="I32" i="1"/>
  <c r="G36" i="1"/>
  <c r="E36" i="1"/>
  <c r="F36" i="1"/>
  <c r="H36" i="1"/>
  <c r="I36" i="1"/>
  <c r="L32" i="1"/>
  <c r="G33" i="1"/>
  <c r="F33" i="1"/>
  <c r="H33" i="1"/>
  <c r="I33" i="1"/>
  <c r="G37" i="1"/>
  <c r="F37" i="1"/>
  <c r="H37" i="1"/>
  <c r="I37" i="1"/>
  <c r="L33" i="1"/>
  <c r="G68" i="2"/>
  <c r="H68" i="2"/>
  <c r="J68" i="2"/>
  <c r="G85" i="1"/>
  <c r="E85" i="1"/>
  <c r="F85" i="1"/>
  <c r="H85" i="1"/>
  <c r="I85" i="1"/>
  <c r="G89" i="1"/>
  <c r="E86" i="1"/>
  <c r="E87" i="1"/>
  <c r="E88" i="1"/>
  <c r="E89" i="1"/>
  <c r="F89" i="1"/>
  <c r="H89" i="1"/>
  <c r="I89" i="1"/>
  <c r="M85" i="1"/>
  <c r="N85" i="1"/>
  <c r="G86" i="1"/>
  <c r="F86" i="1"/>
  <c r="H86" i="1"/>
  <c r="I86" i="1"/>
  <c r="G90" i="1"/>
  <c r="E90" i="1"/>
  <c r="F90" i="1"/>
  <c r="H90" i="1"/>
  <c r="I90" i="1"/>
  <c r="M86" i="1"/>
  <c r="N86" i="1"/>
  <c r="G87" i="1"/>
  <c r="F87" i="1"/>
  <c r="H87" i="1"/>
  <c r="I87" i="1"/>
  <c r="G91" i="1"/>
  <c r="F91" i="1"/>
  <c r="H91" i="1"/>
  <c r="I91" i="1"/>
  <c r="M87" i="1"/>
  <c r="N87" i="1"/>
  <c r="G84" i="1"/>
  <c r="F84" i="1"/>
  <c r="H84" i="1"/>
  <c r="I84" i="1"/>
  <c r="G88" i="1"/>
  <c r="F88" i="1"/>
  <c r="H88" i="1"/>
  <c r="I88" i="1"/>
  <c r="M84" i="1"/>
  <c r="N84" i="1"/>
  <c r="L87" i="1"/>
  <c r="L86" i="1"/>
  <c r="L85" i="1"/>
  <c r="L84" i="1"/>
  <c r="G76" i="1"/>
  <c r="F76" i="1"/>
  <c r="H76" i="1"/>
  <c r="I76" i="1"/>
  <c r="G80" i="1"/>
  <c r="F80" i="1"/>
  <c r="H80" i="1"/>
  <c r="I80" i="1"/>
  <c r="M76" i="1"/>
  <c r="N76" i="1"/>
  <c r="G77" i="1"/>
  <c r="E77" i="1"/>
  <c r="F77" i="1"/>
  <c r="H77" i="1"/>
  <c r="I77" i="1"/>
  <c r="G81" i="1"/>
  <c r="F81" i="1"/>
  <c r="H81" i="1"/>
  <c r="I81" i="1"/>
  <c r="M77" i="1"/>
  <c r="N77" i="1"/>
  <c r="G78" i="1"/>
  <c r="F78" i="1"/>
  <c r="H78" i="1"/>
  <c r="I78" i="1"/>
  <c r="G82" i="1"/>
  <c r="F82" i="1"/>
  <c r="H82" i="1"/>
  <c r="I82" i="1"/>
  <c r="M78" i="1"/>
  <c r="N78" i="1"/>
  <c r="G75" i="1"/>
  <c r="F75" i="1"/>
  <c r="H75" i="1"/>
  <c r="I75" i="1"/>
  <c r="G79" i="1"/>
  <c r="F79" i="1"/>
  <c r="H79" i="1"/>
  <c r="I79" i="1"/>
  <c r="M75" i="1"/>
  <c r="N75" i="1"/>
  <c r="L76" i="1"/>
  <c r="L77" i="1"/>
  <c r="L78" i="1"/>
  <c r="L75" i="1"/>
  <c r="G67" i="1"/>
  <c r="E67" i="1"/>
  <c r="F67" i="1"/>
  <c r="H67" i="1"/>
  <c r="I67" i="1"/>
  <c r="G71" i="1"/>
  <c r="E68" i="1"/>
  <c r="E69" i="1"/>
  <c r="E70" i="1"/>
  <c r="E71" i="1"/>
  <c r="F71" i="1"/>
  <c r="H71" i="1"/>
  <c r="I71" i="1"/>
  <c r="M67" i="1"/>
  <c r="N67" i="1"/>
  <c r="G68" i="1"/>
  <c r="F68" i="1"/>
  <c r="H68" i="1"/>
  <c r="I68" i="1"/>
  <c r="G72" i="1"/>
  <c r="E72" i="1"/>
  <c r="F72" i="1"/>
  <c r="H72" i="1"/>
  <c r="I72" i="1"/>
  <c r="M68" i="1"/>
  <c r="N68" i="1"/>
  <c r="G69" i="1"/>
  <c r="F69" i="1"/>
  <c r="H69" i="1"/>
  <c r="I69" i="1"/>
  <c r="G73" i="1"/>
  <c r="F73" i="1"/>
  <c r="H73" i="1"/>
  <c r="I73" i="1"/>
  <c r="M69" i="1"/>
  <c r="N69" i="1"/>
  <c r="G66" i="1"/>
  <c r="F66" i="1"/>
  <c r="H66" i="1"/>
  <c r="I66" i="1"/>
  <c r="G70" i="1"/>
  <c r="F70" i="1"/>
  <c r="H70" i="1"/>
  <c r="I70" i="1"/>
  <c r="M66" i="1"/>
  <c r="N66" i="1"/>
  <c r="L69" i="1"/>
  <c r="L67" i="1"/>
  <c r="L68" i="1"/>
  <c r="L66" i="1"/>
  <c r="G58" i="1"/>
  <c r="F58" i="1"/>
  <c r="H58" i="1"/>
  <c r="I58" i="1"/>
  <c r="G62" i="1"/>
  <c r="F62" i="1"/>
  <c r="H62" i="1"/>
  <c r="I62" i="1"/>
  <c r="M58" i="1"/>
  <c r="N58" i="1"/>
  <c r="G59" i="1"/>
  <c r="F59" i="1"/>
  <c r="H59" i="1"/>
  <c r="I59" i="1"/>
  <c r="G63" i="1"/>
  <c r="F63" i="1"/>
  <c r="H63" i="1"/>
  <c r="I63" i="1"/>
  <c r="M59" i="1"/>
  <c r="N59" i="1"/>
  <c r="G60" i="1"/>
  <c r="F60" i="1"/>
  <c r="H60" i="1"/>
  <c r="I60" i="1"/>
  <c r="G64" i="1"/>
  <c r="F64" i="1"/>
  <c r="H64" i="1"/>
  <c r="I64" i="1"/>
  <c r="M60" i="1"/>
  <c r="N60" i="1"/>
  <c r="G57" i="1"/>
  <c r="F57" i="1"/>
  <c r="H57" i="1"/>
  <c r="I57" i="1"/>
  <c r="G61" i="1"/>
  <c r="F61" i="1"/>
  <c r="H61" i="1"/>
  <c r="I61" i="1"/>
  <c r="M57" i="1"/>
  <c r="N57" i="1"/>
  <c r="L58" i="1"/>
  <c r="L59" i="1"/>
  <c r="L60" i="1"/>
  <c r="L57" i="1"/>
  <c r="G49" i="1"/>
  <c r="E49" i="1"/>
  <c r="F49" i="1"/>
  <c r="H49" i="1"/>
  <c r="I49" i="1"/>
  <c r="G53" i="1"/>
  <c r="E50" i="1"/>
  <c r="E51" i="1"/>
  <c r="E52" i="1"/>
  <c r="E53" i="1"/>
  <c r="F53" i="1"/>
  <c r="H53" i="1"/>
  <c r="I53" i="1"/>
  <c r="M49" i="1"/>
  <c r="N49" i="1"/>
  <c r="G50" i="1"/>
  <c r="F50" i="1"/>
  <c r="H50" i="1"/>
  <c r="I50" i="1"/>
  <c r="G54" i="1"/>
  <c r="E54" i="1"/>
  <c r="F54" i="1"/>
  <c r="H54" i="1"/>
  <c r="I54" i="1"/>
  <c r="M50" i="1"/>
  <c r="N50" i="1"/>
  <c r="G51" i="1"/>
  <c r="F51" i="1"/>
  <c r="H51" i="1"/>
  <c r="I51" i="1"/>
  <c r="G55" i="1"/>
  <c r="F55" i="1"/>
  <c r="H55" i="1"/>
  <c r="I55" i="1"/>
  <c r="M51" i="1"/>
  <c r="N51" i="1"/>
  <c r="G48" i="1"/>
  <c r="F48" i="1"/>
  <c r="H48" i="1"/>
  <c r="I48" i="1"/>
  <c r="G52" i="1"/>
  <c r="F52" i="1"/>
  <c r="H52" i="1"/>
  <c r="I52" i="1"/>
  <c r="M48" i="1"/>
  <c r="N48" i="1"/>
  <c r="L50" i="1"/>
  <c r="L49" i="1"/>
  <c r="L48" i="1"/>
  <c r="L51" i="1"/>
  <c r="G40" i="1"/>
  <c r="E40" i="1"/>
  <c r="F40" i="1"/>
  <c r="H40" i="1"/>
  <c r="I40" i="1"/>
  <c r="G44" i="1"/>
  <c r="E41" i="1"/>
  <c r="E42" i="1"/>
  <c r="E43" i="1"/>
  <c r="E44" i="1"/>
  <c r="F44" i="1"/>
  <c r="H44" i="1"/>
  <c r="I44" i="1"/>
  <c r="M40" i="1"/>
  <c r="N40" i="1"/>
  <c r="G41" i="1"/>
  <c r="F41" i="1"/>
  <c r="H41" i="1"/>
  <c r="I41" i="1"/>
  <c r="G45" i="1"/>
  <c r="E45" i="1"/>
  <c r="F45" i="1"/>
  <c r="H45" i="1"/>
  <c r="I45" i="1"/>
  <c r="M41" i="1"/>
  <c r="N41" i="1"/>
  <c r="G42" i="1"/>
  <c r="F42" i="1"/>
  <c r="H42" i="1"/>
  <c r="I42" i="1"/>
  <c r="G46" i="1"/>
  <c r="F46" i="1"/>
  <c r="H46" i="1"/>
  <c r="I46" i="1"/>
  <c r="M42" i="1"/>
  <c r="N42" i="1"/>
  <c r="G39" i="1"/>
  <c r="F39" i="1"/>
  <c r="H39" i="1"/>
  <c r="I39" i="1"/>
  <c r="G43" i="1"/>
  <c r="F43" i="1"/>
  <c r="H43" i="1"/>
  <c r="I43" i="1"/>
  <c r="M39" i="1"/>
  <c r="N39" i="1"/>
  <c r="L42" i="1"/>
  <c r="L41" i="1"/>
  <c r="L40" i="1"/>
  <c r="L39" i="1"/>
  <c r="M33" i="1"/>
  <c r="M32" i="1"/>
  <c r="M31" i="1"/>
  <c r="N31" i="1"/>
  <c r="N32" i="1"/>
  <c r="N33" i="1"/>
  <c r="M30" i="1"/>
  <c r="N30" i="1"/>
  <c r="M23" i="1"/>
  <c r="N23" i="1"/>
  <c r="M22" i="1"/>
  <c r="N22" i="1"/>
  <c r="N24" i="1"/>
  <c r="M21" i="1"/>
  <c r="N21" i="1"/>
  <c r="G15" i="1"/>
  <c r="E13" i="1"/>
  <c r="E14" i="1"/>
  <c r="E15" i="1"/>
  <c r="F15" i="1"/>
  <c r="H15" i="1"/>
  <c r="I15" i="1"/>
  <c r="G19" i="1"/>
  <c r="F19" i="1"/>
  <c r="H19" i="1"/>
  <c r="I19" i="1"/>
  <c r="M15" i="1"/>
  <c r="L15" i="1"/>
  <c r="G13" i="1"/>
  <c r="F13" i="1"/>
  <c r="H13" i="1"/>
  <c r="I13" i="1"/>
  <c r="G17" i="1"/>
  <c r="E16" i="1"/>
  <c r="E17" i="1"/>
  <c r="F17" i="1"/>
  <c r="H17" i="1"/>
  <c r="I17" i="1"/>
  <c r="M13" i="1"/>
  <c r="N13" i="1"/>
  <c r="G14" i="1"/>
  <c r="F14" i="1"/>
  <c r="H14" i="1"/>
  <c r="I14" i="1"/>
  <c r="G18" i="1"/>
  <c r="E18" i="1"/>
  <c r="F18" i="1"/>
  <c r="H18" i="1"/>
  <c r="I18" i="1"/>
  <c r="M14" i="1"/>
  <c r="N14" i="1"/>
  <c r="N15" i="1"/>
  <c r="L14" i="1"/>
  <c r="L13" i="1"/>
  <c r="G12" i="1"/>
  <c r="H12" i="1"/>
  <c r="I12" i="1"/>
  <c r="G16" i="1"/>
  <c r="F16" i="1"/>
  <c r="H16" i="1"/>
  <c r="I16" i="1"/>
  <c r="M12" i="1"/>
  <c r="N12" i="1"/>
  <c r="L12" i="1"/>
  <c r="F72" i="3"/>
  <c r="G72" i="3"/>
  <c r="I72" i="3"/>
  <c r="J72" i="3"/>
  <c r="F73" i="3"/>
  <c r="G73" i="3"/>
  <c r="I73" i="3"/>
  <c r="J73" i="3"/>
  <c r="F74" i="3"/>
  <c r="G74" i="3"/>
  <c r="I74" i="3"/>
  <c r="J74" i="3"/>
  <c r="F75" i="3"/>
  <c r="G75" i="3"/>
  <c r="I75" i="3"/>
  <c r="J75" i="3"/>
  <c r="F85" i="3"/>
  <c r="G85" i="3"/>
  <c r="I85" i="3"/>
  <c r="J85" i="3"/>
  <c r="F86" i="3"/>
  <c r="G86" i="3"/>
  <c r="I86" i="3"/>
  <c r="J86" i="3"/>
  <c r="F87" i="3"/>
  <c r="G87" i="3"/>
  <c r="I87" i="3"/>
  <c r="J87" i="3"/>
  <c r="F89" i="3"/>
  <c r="G89" i="3"/>
  <c r="I89" i="3"/>
  <c r="J89" i="3"/>
  <c r="F90" i="3"/>
  <c r="G90" i="3"/>
  <c r="I90" i="3"/>
  <c r="J90" i="3"/>
  <c r="F91" i="3"/>
  <c r="G91" i="3"/>
  <c r="I91" i="3"/>
  <c r="J91" i="3"/>
  <c r="F40" i="3"/>
  <c r="G40" i="3"/>
  <c r="I40" i="3"/>
  <c r="J40" i="3"/>
  <c r="F27" i="3"/>
  <c r="G27" i="3"/>
  <c r="I27" i="3"/>
  <c r="J27" i="3"/>
  <c r="H91" i="3"/>
  <c r="H90" i="3"/>
  <c r="H89" i="3"/>
  <c r="H87" i="3"/>
  <c r="H86" i="3"/>
  <c r="H85" i="3"/>
  <c r="F83" i="3"/>
  <c r="H83" i="3"/>
  <c r="F82" i="3"/>
  <c r="H82" i="3"/>
  <c r="F81" i="3"/>
  <c r="H81" i="3"/>
  <c r="F79" i="3"/>
  <c r="H79" i="3"/>
  <c r="F78" i="3"/>
  <c r="H78" i="3"/>
  <c r="F77" i="3"/>
  <c r="H77" i="3"/>
  <c r="H75" i="3"/>
  <c r="H74" i="3"/>
  <c r="H73" i="3"/>
  <c r="H72" i="3"/>
  <c r="F46" i="3"/>
  <c r="G46" i="3"/>
  <c r="I46" i="3"/>
  <c r="J46" i="3"/>
  <c r="H46" i="3"/>
  <c r="F45" i="3"/>
  <c r="G45" i="3"/>
  <c r="I45" i="3"/>
  <c r="J45" i="3"/>
  <c r="H45" i="3"/>
  <c r="F44" i="3"/>
  <c r="G44" i="3"/>
  <c r="I44" i="3"/>
  <c r="J44" i="3"/>
  <c r="H44" i="3"/>
  <c r="F42" i="3"/>
  <c r="G42" i="3"/>
  <c r="I42" i="3"/>
  <c r="J42" i="3"/>
  <c r="H42" i="3"/>
  <c r="F41" i="3"/>
  <c r="G41" i="3"/>
  <c r="I41" i="3"/>
  <c r="J41" i="3"/>
  <c r="H41" i="3"/>
  <c r="H40" i="3"/>
  <c r="F38" i="3"/>
  <c r="H38" i="3"/>
  <c r="F37" i="3"/>
  <c r="H37" i="3"/>
  <c r="F36" i="3"/>
  <c r="H36" i="3"/>
  <c r="F34" i="3"/>
  <c r="H34" i="3"/>
  <c r="F33" i="3"/>
  <c r="H33" i="3"/>
  <c r="F32" i="3"/>
  <c r="H32" i="3"/>
  <c r="F30" i="3"/>
  <c r="G30" i="3"/>
  <c r="I30" i="3"/>
  <c r="J30" i="3"/>
  <c r="H30" i="3"/>
  <c r="F29" i="3"/>
  <c r="G29" i="3"/>
  <c r="I29" i="3"/>
  <c r="J29" i="3"/>
  <c r="H29" i="3"/>
  <c r="F28" i="3"/>
  <c r="G28" i="3"/>
  <c r="I28" i="3"/>
  <c r="J28" i="3"/>
  <c r="H28" i="3"/>
  <c r="H27" i="3"/>
  <c r="G162" i="2"/>
  <c r="H162" i="2"/>
  <c r="J162" i="2"/>
  <c r="G164" i="2"/>
  <c r="H164" i="2"/>
  <c r="J164" i="2"/>
  <c r="G165" i="2"/>
  <c r="H165" i="2"/>
  <c r="J165" i="2"/>
  <c r="G166" i="2"/>
  <c r="H166" i="2"/>
  <c r="J166" i="2"/>
  <c r="G167" i="2"/>
  <c r="H167" i="2"/>
  <c r="J167" i="2"/>
  <c r="G168" i="2"/>
  <c r="H168" i="2"/>
  <c r="J168" i="2"/>
  <c r="G169" i="2"/>
  <c r="H169" i="2"/>
  <c r="J169" i="2"/>
  <c r="G170" i="2"/>
  <c r="H170" i="2"/>
  <c r="J170" i="2"/>
  <c r="G152" i="2"/>
  <c r="H152" i="2"/>
  <c r="J152" i="2"/>
  <c r="G154" i="2"/>
  <c r="H154" i="2"/>
  <c r="J154" i="2"/>
  <c r="G155" i="2"/>
  <c r="H155" i="2"/>
  <c r="J155" i="2"/>
  <c r="G156" i="2"/>
  <c r="H156" i="2"/>
  <c r="J156" i="2"/>
  <c r="G157" i="2"/>
  <c r="H157" i="2"/>
  <c r="J157" i="2"/>
  <c r="G158" i="2"/>
  <c r="H158" i="2"/>
  <c r="J158" i="2"/>
  <c r="G159" i="2"/>
  <c r="H159" i="2"/>
  <c r="J159" i="2"/>
  <c r="G160" i="2"/>
  <c r="H160" i="2"/>
  <c r="J160" i="2"/>
  <c r="G144" i="2"/>
  <c r="H144" i="2"/>
  <c r="J144" i="2"/>
  <c r="G145" i="2"/>
  <c r="H145" i="2"/>
  <c r="J145" i="2"/>
  <c r="G146" i="2"/>
  <c r="H146" i="2"/>
  <c r="J146" i="2"/>
  <c r="G147" i="2"/>
  <c r="H147" i="2"/>
  <c r="J147" i="2"/>
  <c r="G148" i="2"/>
  <c r="H148" i="2"/>
  <c r="J148" i="2"/>
  <c r="G149" i="2"/>
  <c r="H149" i="2"/>
  <c r="J149" i="2"/>
  <c r="G150" i="2"/>
  <c r="H150" i="2"/>
  <c r="J150" i="2"/>
  <c r="G136" i="2"/>
  <c r="H136" i="2"/>
  <c r="J136" i="2"/>
  <c r="G137" i="2"/>
  <c r="H137" i="2"/>
  <c r="J137" i="2"/>
  <c r="G138" i="2"/>
  <c r="H138" i="2"/>
  <c r="J138" i="2"/>
  <c r="G139" i="2"/>
  <c r="H139" i="2"/>
  <c r="J139" i="2"/>
  <c r="G140" i="2"/>
  <c r="H140" i="2"/>
  <c r="J140" i="2"/>
  <c r="G141" i="2"/>
  <c r="H141" i="2"/>
  <c r="J141" i="2"/>
  <c r="G142" i="2"/>
  <c r="H142" i="2"/>
  <c r="J142" i="2"/>
  <c r="G128" i="2"/>
  <c r="H128" i="2"/>
  <c r="J128" i="2"/>
  <c r="G129" i="2"/>
  <c r="H129" i="2"/>
  <c r="J129" i="2"/>
  <c r="G130" i="2"/>
  <c r="H130" i="2"/>
  <c r="J130" i="2"/>
  <c r="G131" i="2"/>
  <c r="H131" i="2"/>
  <c r="J131" i="2"/>
  <c r="G132" i="2"/>
  <c r="H132" i="2"/>
  <c r="J132" i="2"/>
  <c r="G133" i="2"/>
  <c r="H133" i="2"/>
  <c r="J133" i="2"/>
  <c r="G134" i="2"/>
  <c r="H134" i="2"/>
  <c r="J134" i="2"/>
  <c r="G119" i="2"/>
  <c r="H119" i="2"/>
  <c r="I119" i="2"/>
  <c r="J119" i="2"/>
  <c r="G120" i="2"/>
  <c r="H120" i="2"/>
  <c r="I120" i="2"/>
  <c r="J120" i="2"/>
  <c r="G121" i="2"/>
  <c r="H121" i="2"/>
  <c r="I121" i="2"/>
  <c r="J121" i="2"/>
  <c r="G122" i="2"/>
  <c r="H122" i="2"/>
  <c r="I122" i="2"/>
  <c r="J122" i="2"/>
  <c r="G123" i="2"/>
  <c r="H123" i="2"/>
  <c r="I123" i="2"/>
  <c r="J123" i="2"/>
  <c r="G124" i="2"/>
  <c r="H124" i="2"/>
  <c r="I124" i="2"/>
  <c r="J124" i="2"/>
  <c r="I125" i="2"/>
  <c r="G125" i="2"/>
  <c r="H125" i="2"/>
  <c r="J125" i="2"/>
  <c r="I126" i="2"/>
  <c r="G126" i="2"/>
  <c r="H126" i="2"/>
  <c r="J126" i="2"/>
  <c r="G110" i="2"/>
  <c r="H110" i="2"/>
  <c r="I110" i="2"/>
  <c r="J110" i="2"/>
  <c r="G111" i="2"/>
  <c r="H111" i="2"/>
  <c r="I111" i="2"/>
  <c r="J111" i="2"/>
  <c r="G112" i="2"/>
  <c r="H112" i="2"/>
  <c r="I112" i="2"/>
  <c r="J112" i="2"/>
  <c r="G113" i="2"/>
  <c r="H113" i="2"/>
  <c r="I113" i="2"/>
  <c r="J113" i="2"/>
  <c r="G114" i="2"/>
  <c r="H114" i="2"/>
  <c r="I114" i="2"/>
  <c r="J114" i="2"/>
  <c r="G115" i="2"/>
  <c r="H115" i="2"/>
  <c r="I115" i="2"/>
  <c r="J115" i="2"/>
  <c r="G116" i="2"/>
  <c r="H116" i="2"/>
  <c r="I116" i="2"/>
  <c r="J116" i="2"/>
  <c r="G117" i="2"/>
  <c r="H117" i="2"/>
  <c r="I117" i="2"/>
  <c r="J117" i="2"/>
  <c r="G101" i="2"/>
  <c r="H101" i="2"/>
  <c r="I101" i="2"/>
  <c r="J101" i="2"/>
  <c r="G102" i="2"/>
  <c r="H102" i="2"/>
  <c r="I102" i="2"/>
  <c r="J102" i="2"/>
  <c r="G103" i="2"/>
  <c r="H103" i="2"/>
  <c r="I103" i="2"/>
  <c r="J103" i="2"/>
  <c r="G104" i="2"/>
  <c r="H104" i="2"/>
  <c r="I104" i="2"/>
  <c r="J104" i="2"/>
  <c r="G105" i="2"/>
  <c r="H105" i="2"/>
  <c r="I105" i="2"/>
  <c r="J105" i="2"/>
  <c r="G106" i="2"/>
  <c r="H106" i="2"/>
  <c r="I106" i="2"/>
  <c r="J106" i="2"/>
  <c r="G107" i="2"/>
  <c r="H107" i="2"/>
  <c r="I107" i="2"/>
  <c r="J107" i="2"/>
  <c r="G108" i="2"/>
  <c r="H108" i="2"/>
  <c r="I108" i="2"/>
  <c r="J108" i="2"/>
  <c r="I99" i="2"/>
  <c r="G99" i="2"/>
  <c r="H99" i="2"/>
  <c r="J99" i="2"/>
  <c r="K99" i="2"/>
  <c r="L99" i="2"/>
  <c r="I98" i="2"/>
  <c r="G98" i="2"/>
  <c r="H98" i="2"/>
  <c r="K98" i="2"/>
  <c r="L98" i="2"/>
  <c r="I97" i="2"/>
  <c r="G97" i="2"/>
  <c r="H97" i="2"/>
  <c r="K97" i="2"/>
  <c r="L97" i="2"/>
  <c r="I96" i="2"/>
  <c r="G96" i="2"/>
  <c r="H96" i="2"/>
  <c r="K96" i="2"/>
  <c r="L96" i="2"/>
  <c r="G94" i="2"/>
  <c r="H94" i="2"/>
  <c r="I94" i="2"/>
  <c r="K94" i="2"/>
  <c r="G45" i="2"/>
  <c r="H45" i="2"/>
  <c r="K45" i="2"/>
  <c r="L45" i="2"/>
  <c r="G46" i="2"/>
  <c r="H46" i="2"/>
  <c r="K46" i="2"/>
  <c r="L46" i="2"/>
  <c r="G47" i="2"/>
  <c r="H47" i="2"/>
  <c r="K47" i="2"/>
  <c r="L47" i="2"/>
  <c r="G48" i="2"/>
  <c r="H48" i="2"/>
  <c r="K48" i="2"/>
  <c r="L48" i="2"/>
  <c r="G49" i="2"/>
  <c r="H49" i="2"/>
  <c r="K49" i="2"/>
  <c r="L49" i="2"/>
  <c r="G50" i="2"/>
  <c r="H50" i="2"/>
  <c r="K50" i="2"/>
  <c r="L50" i="2"/>
  <c r="L51" i="2"/>
  <c r="G52" i="2"/>
  <c r="H52" i="2"/>
  <c r="K52" i="2"/>
  <c r="L52" i="2"/>
  <c r="L53" i="2"/>
  <c r="G54" i="2"/>
  <c r="H54" i="2"/>
  <c r="K54" i="2"/>
  <c r="L54" i="2"/>
  <c r="L55" i="2"/>
  <c r="L56" i="2"/>
  <c r="L57" i="2"/>
  <c r="G58" i="2"/>
  <c r="H58" i="2"/>
  <c r="K58" i="2"/>
  <c r="L58" i="2"/>
  <c r="L59" i="2"/>
  <c r="G60" i="2"/>
  <c r="H60" i="2"/>
  <c r="K60" i="2"/>
  <c r="L60" i="2"/>
  <c r="G61" i="2"/>
  <c r="H61" i="2"/>
  <c r="K61" i="2"/>
  <c r="L61" i="2"/>
  <c r="G62" i="2"/>
  <c r="H62" i="2"/>
  <c r="K62" i="2"/>
  <c r="L62" i="2"/>
  <c r="G63" i="2"/>
  <c r="H63" i="2"/>
  <c r="K63" i="2"/>
  <c r="L63" i="2"/>
  <c r="G64" i="2"/>
  <c r="H64" i="2"/>
  <c r="K64" i="2"/>
  <c r="L64" i="2"/>
  <c r="G65" i="2"/>
  <c r="H65" i="2"/>
  <c r="K65" i="2"/>
  <c r="L65" i="2"/>
  <c r="G66" i="2"/>
  <c r="H66" i="2"/>
  <c r="K66" i="2"/>
  <c r="L66" i="2"/>
  <c r="L67" i="2"/>
  <c r="K68" i="2"/>
  <c r="L68" i="2"/>
  <c r="G69" i="2"/>
  <c r="H69" i="2"/>
  <c r="K69" i="2"/>
  <c r="L69" i="2"/>
  <c r="G70" i="2"/>
  <c r="H70" i="2"/>
  <c r="K70" i="2"/>
  <c r="L70" i="2"/>
  <c r="G71" i="2"/>
  <c r="H71" i="2"/>
  <c r="K71" i="2"/>
  <c r="L71" i="2"/>
  <c r="G72" i="2"/>
  <c r="H72" i="2"/>
  <c r="K72" i="2"/>
  <c r="L72" i="2"/>
  <c r="G73" i="2"/>
  <c r="H73" i="2"/>
  <c r="K73" i="2"/>
  <c r="L73" i="2"/>
  <c r="G74" i="2"/>
  <c r="H74" i="2"/>
  <c r="K74" i="2"/>
  <c r="L74" i="2"/>
  <c r="G75" i="2"/>
  <c r="H75" i="2"/>
  <c r="K75" i="2"/>
  <c r="L75" i="2"/>
  <c r="G76" i="2"/>
  <c r="H76" i="2"/>
  <c r="K76" i="2"/>
  <c r="L76" i="2"/>
  <c r="L77" i="2"/>
  <c r="G78" i="2"/>
  <c r="H78" i="2"/>
  <c r="K78" i="2"/>
  <c r="L78" i="2"/>
  <c r="G79" i="2"/>
  <c r="H79" i="2"/>
  <c r="K79" i="2"/>
  <c r="L79" i="2"/>
  <c r="G80" i="2"/>
  <c r="H80" i="2"/>
  <c r="K80" i="2"/>
  <c r="L80" i="2"/>
  <c r="G81" i="2"/>
  <c r="H81" i="2"/>
  <c r="K81" i="2"/>
  <c r="L81" i="2"/>
  <c r="G82" i="2"/>
  <c r="H82" i="2"/>
  <c r="K82" i="2"/>
  <c r="L82" i="2"/>
  <c r="G83" i="2"/>
  <c r="H83" i="2"/>
  <c r="K83" i="2"/>
  <c r="L83" i="2"/>
  <c r="G84" i="2"/>
  <c r="H84" i="2"/>
  <c r="K84" i="2"/>
  <c r="L84" i="2"/>
  <c r="G85" i="2"/>
  <c r="H85" i="2"/>
  <c r="K85" i="2"/>
  <c r="L85" i="2"/>
  <c r="G86" i="2"/>
  <c r="H86" i="2"/>
  <c r="K86" i="2"/>
  <c r="L86" i="2"/>
  <c r="G44" i="2"/>
  <c r="H44" i="2"/>
  <c r="K44" i="2"/>
  <c r="L44" i="2"/>
  <c r="G93" i="2"/>
  <c r="H93" i="2"/>
  <c r="I93" i="2"/>
  <c r="K93" i="2"/>
  <c r="L93" i="2"/>
  <c r="L94" i="2"/>
  <c r="G95" i="2"/>
  <c r="H95" i="2"/>
  <c r="I95" i="2"/>
  <c r="K95" i="2"/>
  <c r="L95" i="2"/>
  <c r="G92" i="2"/>
  <c r="H92" i="2"/>
  <c r="I92" i="2"/>
  <c r="L92" i="2"/>
  <c r="J93" i="2"/>
  <c r="J94" i="2"/>
  <c r="J95" i="2"/>
  <c r="J96" i="2"/>
  <c r="J97" i="2"/>
  <c r="J98" i="2"/>
  <c r="J92" i="2"/>
  <c r="J78" i="2"/>
  <c r="J79" i="2"/>
  <c r="J80" i="2"/>
  <c r="J81" i="2"/>
  <c r="J82" i="2"/>
  <c r="J83" i="2"/>
  <c r="J84" i="2"/>
  <c r="J85" i="2"/>
  <c r="J86" i="2"/>
  <c r="J69" i="2"/>
  <c r="J70" i="2"/>
  <c r="J71" i="2"/>
  <c r="J72" i="2"/>
  <c r="J73" i="2"/>
  <c r="J74" i="2"/>
  <c r="J75" i="2"/>
  <c r="J76" i="2"/>
  <c r="J60" i="2"/>
  <c r="J61" i="2"/>
  <c r="J62" i="2"/>
  <c r="J63" i="2"/>
  <c r="J64" i="2"/>
  <c r="J65" i="2"/>
  <c r="J66" i="2"/>
  <c r="J47" i="2"/>
  <c r="G55" i="2"/>
  <c r="H55" i="2"/>
  <c r="J55" i="2"/>
  <c r="G56" i="2"/>
  <c r="H56" i="2"/>
  <c r="J56" i="2"/>
  <c r="G57" i="2"/>
  <c r="H57" i="2"/>
  <c r="J57" i="2"/>
  <c r="J48" i="2"/>
  <c r="J49" i="2"/>
  <c r="I41" i="2"/>
  <c r="G41" i="2"/>
  <c r="H41" i="2"/>
  <c r="J41" i="2"/>
  <c r="K41" i="2"/>
  <c r="L41" i="2"/>
  <c r="I40" i="2"/>
  <c r="G40" i="2"/>
  <c r="H40" i="2"/>
  <c r="J40" i="2"/>
  <c r="K40" i="2"/>
  <c r="L40" i="2"/>
  <c r="I38" i="2"/>
  <c r="G38" i="2"/>
  <c r="H38" i="2"/>
  <c r="J38" i="2"/>
  <c r="K38" i="2"/>
  <c r="L38" i="2"/>
  <c r="I37" i="2"/>
  <c r="G37" i="2"/>
  <c r="H37" i="2"/>
  <c r="J37" i="2"/>
  <c r="K37" i="2"/>
  <c r="L37" i="2"/>
  <c r="G20" i="2"/>
  <c r="I20" i="2"/>
  <c r="K20" i="2"/>
  <c r="L20" i="2"/>
  <c r="J20" i="2"/>
  <c r="G21" i="2"/>
  <c r="H21" i="2"/>
  <c r="I21" i="2"/>
  <c r="J21" i="2"/>
  <c r="G22" i="2"/>
  <c r="H22" i="2"/>
  <c r="I22" i="2"/>
  <c r="J22" i="2"/>
  <c r="G23" i="2"/>
  <c r="H23" i="2"/>
  <c r="I23" i="2"/>
  <c r="J23" i="2"/>
  <c r="G24" i="2"/>
  <c r="H24" i="2"/>
  <c r="I24" i="2"/>
  <c r="J24" i="2"/>
  <c r="I32" i="2"/>
  <c r="G32" i="2"/>
  <c r="H32" i="2"/>
  <c r="J32" i="2"/>
  <c r="K32" i="2"/>
  <c r="L32" i="2"/>
  <c r="I31" i="2"/>
  <c r="G31" i="2"/>
  <c r="H31" i="2"/>
  <c r="J31" i="2"/>
  <c r="K31" i="2"/>
  <c r="L31" i="2"/>
  <c r="I29" i="2"/>
  <c r="G29" i="2"/>
  <c r="H29" i="2"/>
  <c r="J29" i="2"/>
  <c r="K29" i="2"/>
  <c r="L29" i="2"/>
  <c r="I28" i="2"/>
  <c r="G28" i="2"/>
  <c r="H28" i="2"/>
  <c r="J28" i="2"/>
  <c r="K28" i="2"/>
  <c r="L28" i="2"/>
  <c r="K23" i="2"/>
  <c r="L23" i="2"/>
  <c r="K22" i="2"/>
  <c r="L22" i="2"/>
  <c r="I19" i="2"/>
  <c r="G19" i="2"/>
  <c r="H19" i="2"/>
  <c r="J19" i="2"/>
  <c r="K19" i="2"/>
  <c r="L19" i="2"/>
  <c r="G12" i="2"/>
  <c r="H12" i="2"/>
  <c r="I12" i="2"/>
  <c r="K12" i="2"/>
  <c r="L12" i="2"/>
  <c r="G13" i="2"/>
  <c r="H13" i="2"/>
  <c r="I13" i="2"/>
  <c r="K13" i="2"/>
  <c r="L13" i="2"/>
  <c r="G14" i="2"/>
  <c r="H14" i="2"/>
  <c r="I14" i="2"/>
  <c r="K14" i="2"/>
  <c r="L14" i="2"/>
  <c r="J12" i="2"/>
  <c r="J13" i="2"/>
  <c r="J14" i="2"/>
  <c r="J52" i="2"/>
  <c r="J54" i="2"/>
  <c r="J58" i="2"/>
  <c r="J44" i="2"/>
  <c r="J45" i="2"/>
  <c r="J46" i="2"/>
  <c r="J50" i="2"/>
  <c r="G35" i="2"/>
  <c r="H35" i="2"/>
  <c r="I35" i="2"/>
  <c r="K35" i="2"/>
  <c r="L35" i="2"/>
  <c r="G36" i="2"/>
  <c r="H36" i="2"/>
  <c r="I36" i="2"/>
  <c r="K36" i="2"/>
  <c r="L36" i="2"/>
  <c r="G39" i="2"/>
  <c r="H39" i="2"/>
  <c r="I39" i="2"/>
  <c r="K39" i="2"/>
  <c r="L39" i="2"/>
  <c r="G42" i="2"/>
  <c r="H42" i="2"/>
  <c r="I42" i="2"/>
  <c r="K42" i="2"/>
  <c r="L42" i="2"/>
  <c r="J35" i="2"/>
  <c r="J36" i="2"/>
  <c r="J39" i="2"/>
  <c r="J42" i="2"/>
  <c r="G17" i="2"/>
  <c r="H17" i="2"/>
  <c r="I17" i="2"/>
  <c r="K17" i="2"/>
  <c r="L17" i="2"/>
  <c r="G18" i="2"/>
  <c r="H18" i="2"/>
  <c r="I18" i="2"/>
  <c r="K18" i="2"/>
  <c r="L18" i="2"/>
  <c r="K21" i="2"/>
  <c r="L21" i="2"/>
  <c r="K24" i="2"/>
  <c r="L24" i="2"/>
  <c r="G26" i="2"/>
  <c r="H26" i="2"/>
  <c r="I26" i="2"/>
  <c r="K26" i="2"/>
  <c r="L26" i="2"/>
  <c r="G27" i="2"/>
  <c r="H27" i="2"/>
  <c r="I27" i="2"/>
  <c r="K27" i="2"/>
  <c r="L27" i="2"/>
  <c r="G30" i="2"/>
  <c r="H30" i="2"/>
  <c r="I30" i="2"/>
  <c r="K30" i="2"/>
  <c r="L30" i="2"/>
  <c r="G33" i="2"/>
  <c r="H33" i="2"/>
  <c r="I33" i="2"/>
  <c r="K33" i="2"/>
  <c r="L33" i="2"/>
  <c r="J26" i="2"/>
  <c r="J27" i="2"/>
  <c r="J30" i="2"/>
  <c r="J33" i="2"/>
  <c r="J17" i="2"/>
  <c r="J18" i="2"/>
  <c r="G9" i="2"/>
  <c r="H9" i="2"/>
  <c r="I9" i="2"/>
  <c r="K9" i="2"/>
  <c r="L9" i="2"/>
  <c r="G15" i="2"/>
  <c r="H15" i="2"/>
  <c r="I15" i="2"/>
  <c r="K15" i="2"/>
  <c r="L15" i="2"/>
  <c r="G8" i="2"/>
  <c r="H8" i="2"/>
  <c r="I8" i="2"/>
  <c r="K8" i="2"/>
  <c r="L8" i="2"/>
  <c r="J15" i="2"/>
  <c r="J9" i="2"/>
  <c r="J8" i="2"/>
</calcChain>
</file>

<file path=xl/sharedStrings.xml><?xml version="1.0" encoding="utf-8"?>
<sst xmlns="http://schemas.openxmlformats.org/spreadsheetml/2006/main" count="257" uniqueCount="61">
  <si>
    <t>Cell Counts</t>
  </si>
  <si>
    <t>Fv/Fm</t>
  </si>
  <si>
    <t>December 10-23, 2014</t>
  </si>
  <si>
    <t>Events</t>
    <phoneticPr fontId="0" type="noConversion"/>
  </si>
  <si>
    <t>Time (s)</t>
    <phoneticPr fontId="0" type="noConversion"/>
  </si>
  <si>
    <t>Flow Rate (uL/min)</t>
    <phoneticPr fontId="0" type="noConversion"/>
  </si>
  <si>
    <t>Flow Rate (mL/sec)</t>
    <phoneticPr fontId="0" type="noConversion"/>
  </si>
  <si>
    <t>Cells/sec</t>
    <phoneticPr fontId="0" type="noConversion"/>
  </si>
  <si>
    <t>Cells/mL</t>
    <phoneticPr fontId="0" type="noConversion"/>
  </si>
  <si>
    <t>Date</t>
  </si>
  <si>
    <t>Strain</t>
  </si>
  <si>
    <t>Unstained Background</t>
  </si>
  <si>
    <t>Stained 1</t>
  </si>
  <si>
    <t>Stained 2</t>
  </si>
  <si>
    <t>Stained 3</t>
  </si>
  <si>
    <t>Stained 1 (background subtracted)</t>
  </si>
  <si>
    <t>Stained 2 (background subtracted)</t>
  </si>
  <si>
    <t>Stained 3 (background subtracted)</t>
  </si>
  <si>
    <t>Average</t>
  </si>
  <si>
    <t>Standard Dev</t>
  </si>
  <si>
    <t>Standard Error</t>
  </si>
  <si>
    <t>373 (High Staining Pop)</t>
  </si>
  <si>
    <t>373 (Low Staining Pop)</t>
  </si>
  <si>
    <t>379 (High)</t>
  </si>
  <si>
    <t>379 (Low)</t>
  </si>
  <si>
    <t>373 (high)</t>
  </si>
  <si>
    <t>373 (low)</t>
  </si>
  <si>
    <t>379 (high)</t>
  </si>
  <si>
    <t>379 (low)</t>
  </si>
  <si>
    <t>379 (high high)</t>
  </si>
  <si>
    <t>607 (high)</t>
  </si>
  <si>
    <t>607 (low)</t>
  </si>
  <si>
    <t xml:space="preserve">Percent (Rep 1) </t>
  </si>
  <si>
    <t>Percent (Rep 2)</t>
  </si>
  <si>
    <t>H2-DCFDA Staining</t>
  </si>
  <si>
    <t>none</t>
  </si>
  <si>
    <t>AVERAGE</t>
  </si>
  <si>
    <t>Comparison of E. huxleyi strains 607, 1516, 373, and 379 growth rate, basal DAF-FM Staining (NO), H2-DCFDA Staining (ROS), and Fv/Fm</t>
  </si>
  <si>
    <t>1516 (1)</t>
  </si>
  <si>
    <t>373 (1)</t>
  </si>
  <si>
    <t>379 (1)</t>
  </si>
  <si>
    <t>607 (1)</t>
  </si>
  <si>
    <t>1516 (2)</t>
  </si>
  <si>
    <t>373 (2)</t>
  </si>
  <si>
    <t>379 (2)</t>
  </si>
  <si>
    <t>607 (2)</t>
  </si>
  <si>
    <t>Averages</t>
  </si>
  <si>
    <t>STRAIN</t>
  </si>
  <si>
    <t>*All Fluorescence values calculated by subtracting the background fluorescence of an unstained sample</t>
  </si>
  <si>
    <t>Standard Deviation</t>
  </si>
  <si>
    <t>SEM</t>
  </si>
  <si>
    <t>DAF-FM Staining (NO)</t>
  </si>
  <si>
    <t>MEAN (GEOMETRIC) 520 FLUORESCENCE</t>
  </si>
  <si>
    <t>*373 and 379 are further broken down into total population, high staining population, and low staining population</t>
  </si>
  <si>
    <t>PERCENT OF POPULATION POSITIVELY STAINED</t>
  </si>
  <si>
    <t>Standard Devition</t>
  </si>
  <si>
    <t xml:space="preserve">PERCENT THAT EACH SUBPOPULATION IS OF THE MAIN POPULATION </t>
  </si>
  <si>
    <t>PERCENT POPULATION POSITIVELY STAINED</t>
  </si>
  <si>
    <t>Age of Culture (Days)</t>
  </si>
  <si>
    <t>-</t>
  </si>
  <si>
    <t>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</si>
</sst>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u/>
      <sz val="12"/>
      <name val="Calibri"/>
      <scheme val="minor"/>
    </font>
    <font>
      <u/>
      <sz val="12"/>
      <color rgb="FF9C6500"/>
      <name val="Calibri"/>
      <scheme val="minor"/>
    </font>
    <font>
      <b/>
      <u/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38">
    <xf numFmtId="0" fontId="0" fillId="0" borderId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" fillId="4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0" xfId="1"/>
    <xf numFmtId="0" fontId="4" fillId="0" borderId="0" xfId="0" applyFont="1"/>
    <xf numFmtId="0" fontId="0" fillId="0" borderId="0" xfId="0" applyFill="1"/>
    <xf numFmtId="11" fontId="0" fillId="0" borderId="0" xfId="0" applyNumberFormat="1" applyFill="1"/>
    <xf numFmtId="0" fontId="3" fillId="0" borderId="0" xfId="0" applyFont="1"/>
    <xf numFmtId="16" fontId="0" fillId="0" borderId="0" xfId="0" applyNumberFormat="1"/>
    <xf numFmtId="0" fontId="7" fillId="0" borderId="0" xfId="0" applyFont="1"/>
    <xf numFmtId="11" fontId="0" fillId="0" borderId="0" xfId="0" applyNumberFormat="1"/>
    <xf numFmtId="0" fontId="8" fillId="0" borderId="0" xfId="0" applyFont="1"/>
    <xf numFmtId="0" fontId="7" fillId="0" borderId="0" xfId="0" applyFont="1" applyFill="1"/>
    <xf numFmtId="16" fontId="7" fillId="0" borderId="0" xfId="0" applyNumberFormat="1" applyFont="1"/>
    <xf numFmtId="0" fontId="10" fillId="2" borderId="0" xfId="1" applyFont="1"/>
    <xf numFmtId="0" fontId="9" fillId="3" borderId="0" xfId="312"/>
    <xf numFmtId="11" fontId="9" fillId="3" borderId="0" xfId="312" applyNumberFormat="1"/>
    <xf numFmtId="164" fontId="10" fillId="2" borderId="0" xfId="1" applyNumberFormat="1" applyFont="1"/>
    <xf numFmtId="0" fontId="9" fillId="4" borderId="1" xfId="313" applyFont="1"/>
    <xf numFmtId="0" fontId="9" fillId="3" borderId="1" xfId="312" applyBorder="1"/>
    <xf numFmtId="0" fontId="11" fillId="4" borderId="1" xfId="313" applyFont="1"/>
    <xf numFmtId="0" fontId="12" fillId="4" borderId="1" xfId="313" applyFont="1"/>
    <xf numFmtId="0" fontId="13" fillId="4" borderId="1" xfId="313" applyFont="1"/>
    <xf numFmtId="0" fontId="13" fillId="3" borderId="1" xfId="312" applyFont="1" applyBorder="1"/>
    <xf numFmtId="0" fontId="2" fillId="4" borderId="1" xfId="313" applyFont="1"/>
    <xf numFmtId="0" fontId="10" fillId="4" borderId="1" xfId="313" applyFont="1"/>
    <xf numFmtId="0" fontId="0" fillId="4" borderId="1" xfId="313" applyFont="1"/>
    <xf numFmtId="0" fontId="10" fillId="4" borderId="2" xfId="313" applyFont="1" applyBorder="1"/>
    <xf numFmtId="0" fontId="0" fillId="4" borderId="2" xfId="313" applyFont="1" applyBorder="1"/>
    <xf numFmtId="0" fontId="2" fillId="4" borderId="2" xfId="313" applyFont="1" applyBorder="1"/>
    <xf numFmtId="0" fontId="10" fillId="4" borderId="3" xfId="313" applyFont="1" applyBorder="1"/>
    <xf numFmtId="0" fontId="0" fillId="4" borderId="3" xfId="313" applyFont="1" applyBorder="1"/>
    <xf numFmtId="0" fontId="2" fillId="4" borderId="3" xfId="313" applyFont="1" applyBorder="1"/>
    <xf numFmtId="0" fontId="9" fillId="3" borderId="0" xfId="312" applyBorder="1"/>
    <xf numFmtId="0" fontId="11" fillId="3" borderId="1" xfId="312" applyFont="1" applyBorder="1"/>
    <xf numFmtId="0" fontId="14" fillId="4" borderId="1" xfId="313" applyFont="1"/>
    <xf numFmtId="16" fontId="10" fillId="4" borderId="1" xfId="313" applyNumberFormat="1" applyFont="1"/>
  </cellXfs>
  <cellStyles count="3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Neutral" xfId="312" builtinId="28"/>
    <cellStyle name="Normal" xfId="0" builtinId="0"/>
    <cellStyle name="Note" xfId="313" builtinId="1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zoomScale="125" zoomScaleNormal="125" zoomScalePageLayoutView="125" workbookViewId="0">
      <selection activeCell="C8" sqref="C8"/>
    </sheetView>
  </sheetViews>
  <sheetFormatPr baseColWidth="10" defaultRowHeight="15" x14ac:dyDescent="0"/>
  <cols>
    <col min="12" max="12" width="10.83203125" style="13"/>
    <col min="13" max="13" width="13.5" customWidth="1"/>
  </cols>
  <sheetData>
    <row r="1" spans="1:14" s="12" customFormat="1">
      <c r="A1" s="12" t="s">
        <v>2</v>
      </c>
      <c r="K1" s="1"/>
      <c r="L1" s="13"/>
    </row>
    <row r="2" spans="1:14" s="12" customFormat="1">
      <c r="A2" s="12" t="s">
        <v>37</v>
      </c>
      <c r="K2" s="1"/>
      <c r="L2" s="13"/>
    </row>
    <row r="3" spans="1:14" s="12" customFormat="1">
      <c r="K3" s="1"/>
      <c r="L3" s="13"/>
    </row>
    <row r="4" spans="1:14" s="1" customFormat="1">
      <c r="A4" s="12"/>
      <c r="B4" s="12"/>
      <c r="C4" s="12"/>
      <c r="D4" s="12"/>
      <c r="E4" s="12"/>
      <c r="F4" s="12"/>
      <c r="G4" s="15"/>
      <c r="H4" s="12"/>
      <c r="L4" s="14"/>
    </row>
    <row r="6" spans="1:14" s="20" customFormat="1">
      <c r="A6" s="33" t="s">
        <v>0</v>
      </c>
      <c r="L6" s="21"/>
    </row>
    <row r="7" spans="1:14" s="16" customFormat="1">
      <c r="L7" s="17"/>
    </row>
    <row r="9" spans="1:14">
      <c r="K9" s="5" t="s">
        <v>46</v>
      </c>
    </row>
    <row r="10" spans="1:14">
      <c r="A10" s="5" t="s">
        <v>9</v>
      </c>
      <c r="B10" s="2" t="s">
        <v>60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/>
      <c r="J10" s="3"/>
      <c r="K10" t="s">
        <v>47</v>
      </c>
      <c r="L10" s="13" t="s">
        <v>36</v>
      </c>
      <c r="M10" s="9" t="s">
        <v>49</v>
      </c>
      <c r="N10" s="9" t="s">
        <v>50</v>
      </c>
    </row>
    <row r="11" spans="1:14">
      <c r="B11" s="2"/>
      <c r="C11" s="2"/>
      <c r="D11" s="2"/>
      <c r="E11" s="2"/>
      <c r="F11" s="2"/>
      <c r="G11" s="2"/>
      <c r="H11" s="2"/>
      <c r="I11" s="3"/>
      <c r="J11" s="3"/>
      <c r="M11" s="5"/>
      <c r="N11" s="5"/>
    </row>
    <row r="12" spans="1:14">
      <c r="A12" s="6">
        <v>42348</v>
      </c>
      <c r="B12" t="s">
        <v>38</v>
      </c>
      <c r="C12">
        <v>1307</v>
      </c>
      <c r="D12">
        <v>30</v>
      </c>
      <c r="E12">
        <v>22</v>
      </c>
      <c r="F12">
        <f>((E12/60)/1000)</f>
        <v>3.6666666666666662E-4</v>
      </c>
      <c r="G12">
        <f>C12/D12</f>
        <v>43.56666666666667</v>
      </c>
      <c r="H12">
        <f>G12/F12</f>
        <v>118818.18181818184</v>
      </c>
      <c r="I12" s="4">
        <f>H12</f>
        <v>118818.18181818184</v>
      </c>
      <c r="J12" s="4"/>
      <c r="K12">
        <v>1516</v>
      </c>
      <c r="L12" s="14">
        <f>AVERAGE(I12,I16)</f>
        <v>121772.72727272729</v>
      </c>
      <c r="M12">
        <f>STDEV(I12,I16)</f>
        <v>4178.3582524659641</v>
      </c>
      <c r="N12">
        <f>M12/(SQRT(2))</f>
        <v>2954.5454545454554</v>
      </c>
    </row>
    <row r="13" spans="1:14">
      <c r="A13" s="6">
        <v>42348</v>
      </c>
      <c r="B13" t="s">
        <v>39</v>
      </c>
      <c r="C13">
        <v>602</v>
      </c>
      <c r="D13">
        <v>30</v>
      </c>
      <c r="E13">
        <f>AVERAGE(E12,$E$19)</f>
        <v>22</v>
      </c>
      <c r="F13">
        <f>((E13/60)/1000)</f>
        <v>3.6666666666666662E-4</v>
      </c>
      <c r="G13">
        <f t="shared" ref="G13:G75" si="0">C13/D13</f>
        <v>20.066666666666666</v>
      </c>
      <c r="H13">
        <f t="shared" ref="H13:H75" si="1">G13/F13</f>
        <v>54727.272727272735</v>
      </c>
      <c r="I13" s="4">
        <f t="shared" ref="I13:I76" si="2">H13</f>
        <v>54727.272727272735</v>
      </c>
      <c r="J13" s="4"/>
      <c r="K13">
        <v>373</v>
      </c>
      <c r="L13" s="14">
        <f>AVERAGE(I13,I17)</f>
        <v>65318.181818181823</v>
      </c>
      <c r="M13">
        <f t="shared" ref="M13:M14" si="3">STDEV(I13,I17)</f>
        <v>14977.807274224157</v>
      </c>
      <c r="N13">
        <f t="shared" ref="N13:N15" si="4">M13/(SQRT(2))</f>
        <v>10590.909090909099</v>
      </c>
    </row>
    <row r="14" spans="1:14">
      <c r="A14" s="6">
        <v>42348</v>
      </c>
      <c r="B14" t="s">
        <v>40</v>
      </c>
      <c r="C14">
        <v>1663</v>
      </c>
      <c r="D14">
        <v>30</v>
      </c>
      <c r="E14">
        <f t="shared" ref="E14:E18" si="5">AVERAGE(E13,$E$19)</f>
        <v>22</v>
      </c>
      <c r="F14">
        <f t="shared" ref="F14:F77" si="6">((E14/60)/1000)</f>
        <v>3.6666666666666662E-4</v>
      </c>
      <c r="G14">
        <f t="shared" si="0"/>
        <v>55.43333333333333</v>
      </c>
      <c r="H14">
        <f t="shared" si="1"/>
        <v>151181.81818181821</v>
      </c>
      <c r="I14" s="4">
        <f t="shared" si="2"/>
        <v>151181.81818181821</v>
      </c>
      <c r="J14" s="4"/>
      <c r="K14">
        <v>379</v>
      </c>
      <c r="L14" s="14">
        <f>AVERAGE(I14,I18)</f>
        <v>161590.90909090912</v>
      </c>
      <c r="M14">
        <f t="shared" si="3"/>
        <v>14720.677535610856</v>
      </c>
      <c r="N14">
        <f t="shared" si="4"/>
        <v>10409.09090909091</v>
      </c>
    </row>
    <row r="15" spans="1:14">
      <c r="A15" s="6">
        <v>42348</v>
      </c>
      <c r="B15" t="s">
        <v>41</v>
      </c>
      <c r="C15">
        <v>1689</v>
      </c>
      <c r="D15">
        <v>30</v>
      </c>
      <c r="E15">
        <f t="shared" si="5"/>
        <v>22</v>
      </c>
      <c r="F15">
        <f t="shared" si="6"/>
        <v>3.6666666666666662E-4</v>
      </c>
      <c r="G15">
        <f t="shared" si="0"/>
        <v>56.3</v>
      </c>
      <c r="H15">
        <f t="shared" si="1"/>
        <v>153545.45454545456</v>
      </c>
      <c r="I15" s="4">
        <f t="shared" si="2"/>
        <v>153545.45454545456</v>
      </c>
      <c r="J15" s="4"/>
      <c r="K15">
        <v>607</v>
      </c>
      <c r="L15" s="14">
        <f>AVERAGE(I15,I19)</f>
        <v>155636.36363636365</v>
      </c>
      <c r="M15">
        <f>STDEV(I15,I19)</f>
        <v>2956.9919940528516</v>
      </c>
      <c r="N15">
        <f t="shared" si="4"/>
        <v>2090.9090909091024</v>
      </c>
    </row>
    <row r="16" spans="1:14">
      <c r="A16" s="6">
        <v>42348</v>
      </c>
      <c r="B16" t="s">
        <v>42</v>
      </c>
      <c r="C16">
        <v>1372</v>
      </c>
      <c r="D16">
        <v>30</v>
      </c>
      <c r="E16">
        <f t="shared" si="5"/>
        <v>22</v>
      </c>
      <c r="F16">
        <f t="shared" si="6"/>
        <v>3.6666666666666662E-4</v>
      </c>
      <c r="G16">
        <f t="shared" si="0"/>
        <v>45.733333333333334</v>
      </c>
      <c r="H16">
        <f t="shared" si="1"/>
        <v>124727.27272727275</v>
      </c>
      <c r="I16" s="4">
        <f t="shared" si="2"/>
        <v>124727.27272727275</v>
      </c>
      <c r="J16" s="4"/>
    </row>
    <row r="17" spans="1:14">
      <c r="A17" s="6">
        <v>42348</v>
      </c>
      <c r="B17" t="s">
        <v>43</v>
      </c>
      <c r="C17">
        <v>835</v>
      </c>
      <c r="D17">
        <v>30</v>
      </c>
      <c r="E17">
        <f>AVERAGE(E16,$E$19)</f>
        <v>22</v>
      </c>
      <c r="F17">
        <f t="shared" si="6"/>
        <v>3.6666666666666662E-4</v>
      </c>
      <c r="G17">
        <f t="shared" si="0"/>
        <v>27.833333333333332</v>
      </c>
      <c r="H17">
        <f t="shared" si="1"/>
        <v>75909.090909090912</v>
      </c>
      <c r="I17" s="4">
        <f t="shared" si="2"/>
        <v>75909.090909090912</v>
      </c>
      <c r="J17" s="4"/>
    </row>
    <row r="18" spans="1:14">
      <c r="A18" s="6">
        <v>42348</v>
      </c>
      <c r="B18" t="s">
        <v>44</v>
      </c>
      <c r="C18">
        <v>1892</v>
      </c>
      <c r="D18">
        <v>30</v>
      </c>
      <c r="E18">
        <f t="shared" si="5"/>
        <v>22</v>
      </c>
      <c r="F18">
        <f t="shared" si="6"/>
        <v>3.6666666666666662E-4</v>
      </c>
      <c r="G18">
        <f t="shared" si="0"/>
        <v>63.06666666666667</v>
      </c>
      <c r="H18">
        <f t="shared" si="1"/>
        <v>172000.00000000003</v>
      </c>
      <c r="I18" s="4">
        <f t="shared" si="2"/>
        <v>172000.00000000003</v>
      </c>
      <c r="J18" s="4"/>
    </row>
    <row r="19" spans="1:14">
      <c r="A19" s="6">
        <v>42348</v>
      </c>
      <c r="B19" t="s">
        <v>45</v>
      </c>
      <c r="C19">
        <v>1735</v>
      </c>
      <c r="D19">
        <v>30</v>
      </c>
      <c r="E19">
        <v>22</v>
      </c>
      <c r="F19">
        <f t="shared" si="6"/>
        <v>3.6666666666666662E-4</v>
      </c>
      <c r="G19">
        <f t="shared" si="0"/>
        <v>57.833333333333336</v>
      </c>
      <c r="H19">
        <f t="shared" si="1"/>
        <v>157727.27272727276</v>
      </c>
      <c r="I19" s="4">
        <f t="shared" si="2"/>
        <v>157727.27272727276</v>
      </c>
      <c r="J19" s="4"/>
    </row>
    <row r="20" spans="1:14">
      <c r="I20" s="4"/>
      <c r="J20" s="4"/>
    </row>
    <row r="21" spans="1:14">
      <c r="A21" s="6">
        <v>42349</v>
      </c>
      <c r="B21" t="s">
        <v>38</v>
      </c>
      <c r="C21">
        <v>2362</v>
      </c>
      <c r="D21">
        <v>30</v>
      </c>
      <c r="E21">
        <v>18.3</v>
      </c>
      <c r="F21">
        <f>((E21/60)/1000)</f>
        <v>3.0499999999999999E-4</v>
      </c>
      <c r="G21">
        <f t="shared" si="0"/>
        <v>78.733333333333334</v>
      </c>
      <c r="H21">
        <f t="shared" si="1"/>
        <v>258142.07650273226</v>
      </c>
      <c r="I21" s="4">
        <f t="shared" si="2"/>
        <v>258142.07650273226</v>
      </c>
      <c r="J21" s="4"/>
      <c r="K21">
        <v>1516</v>
      </c>
      <c r="L21" s="14">
        <f>AVERAGE(I21,I25)</f>
        <v>260601.09289617487</v>
      </c>
      <c r="M21">
        <f>STDEV(I21,I25)</f>
        <v>3477.5743337043332</v>
      </c>
      <c r="N21">
        <f>M21/(SQRT(2))</f>
        <v>2459.0163934426237</v>
      </c>
    </row>
    <row r="22" spans="1:14">
      <c r="A22" s="6">
        <v>42349</v>
      </c>
      <c r="B22" t="s">
        <v>39</v>
      </c>
      <c r="C22">
        <v>1710</v>
      </c>
      <c r="D22">
        <v>30</v>
      </c>
      <c r="E22">
        <v>18.3</v>
      </c>
      <c r="F22">
        <f t="shared" si="6"/>
        <v>3.0499999999999999E-4</v>
      </c>
      <c r="G22">
        <f t="shared" si="0"/>
        <v>57</v>
      </c>
      <c r="H22">
        <f t="shared" si="1"/>
        <v>186885.24590163934</v>
      </c>
      <c r="I22" s="4">
        <f t="shared" si="2"/>
        <v>186885.24590163934</v>
      </c>
      <c r="J22" s="4"/>
      <c r="K22">
        <v>373</v>
      </c>
      <c r="L22" s="14">
        <f>AVERAGE(I22,I26)</f>
        <v>169453.55191256831</v>
      </c>
      <c r="M22">
        <f t="shared" ref="M22:M24" si="7">STDEV(I22,I26)</f>
        <v>24652.138054481889</v>
      </c>
      <c r="N22">
        <f t="shared" ref="N22:N24" si="8">M22/(SQRT(2))</f>
        <v>17431.693989071086</v>
      </c>
    </row>
    <row r="23" spans="1:14">
      <c r="A23" s="6">
        <v>42349</v>
      </c>
      <c r="B23" t="s">
        <v>40</v>
      </c>
      <c r="C23">
        <v>2897</v>
      </c>
      <c r="D23">
        <v>30</v>
      </c>
      <c r="E23">
        <v>18.3</v>
      </c>
      <c r="F23">
        <f t="shared" si="6"/>
        <v>3.0499999999999999E-4</v>
      </c>
      <c r="G23">
        <f t="shared" si="0"/>
        <v>96.566666666666663</v>
      </c>
      <c r="H23">
        <f t="shared" si="1"/>
        <v>316612.02185792348</v>
      </c>
      <c r="I23" s="4">
        <f t="shared" si="2"/>
        <v>316612.02185792348</v>
      </c>
      <c r="J23" s="4"/>
      <c r="K23">
        <v>379</v>
      </c>
      <c r="L23" s="14">
        <f>AVERAGE(I23,I27)</f>
        <v>322677.59562841529</v>
      </c>
      <c r="M23">
        <f>STDEV(I23,I27)</f>
        <v>8578.0166898040334</v>
      </c>
      <c r="N23">
        <f>M23/(SQRT(2))</f>
        <v>6065.5737704918129</v>
      </c>
    </row>
    <row r="24" spans="1:14">
      <c r="A24" s="6">
        <v>42349</v>
      </c>
      <c r="B24" t="s">
        <v>41</v>
      </c>
      <c r="C24">
        <v>3618</v>
      </c>
      <c r="D24">
        <v>30</v>
      </c>
      <c r="E24">
        <v>18.3</v>
      </c>
      <c r="F24">
        <f t="shared" si="6"/>
        <v>3.0499999999999999E-4</v>
      </c>
      <c r="G24">
        <f t="shared" si="0"/>
        <v>120.6</v>
      </c>
      <c r="H24">
        <f t="shared" si="1"/>
        <v>395409.83606557379</v>
      </c>
      <c r="I24" s="4">
        <f t="shared" si="2"/>
        <v>395409.83606557379</v>
      </c>
      <c r="J24" s="4"/>
      <c r="K24">
        <v>607</v>
      </c>
      <c r="L24" s="14">
        <f>AVERAGE(I24,I28)</f>
        <v>395409.83606557379</v>
      </c>
      <c r="M24" t="e">
        <f t="shared" si="7"/>
        <v>#DIV/0!</v>
      </c>
      <c r="N24" t="e">
        <f t="shared" si="8"/>
        <v>#DIV/0!</v>
      </c>
    </row>
    <row r="25" spans="1:14">
      <c r="A25" s="6">
        <v>42349</v>
      </c>
      <c r="B25" t="s">
        <v>42</v>
      </c>
      <c r="C25">
        <v>2407</v>
      </c>
      <c r="D25">
        <v>30</v>
      </c>
      <c r="E25">
        <v>18.3</v>
      </c>
      <c r="F25">
        <f t="shared" si="6"/>
        <v>3.0499999999999999E-4</v>
      </c>
      <c r="G25">
        <f t="shared" si="0"/>
        <v>80.233333333333334</v>
      </c>
      <c r="H25">
        <f t="shared" si="1"/>
        <v>263060.10928961751</v>
      </c>
      <c r="I25" s="4">
        <f t="shared" si="2"/>
        <v>263060.10928961751</v>
      </c>
      <c r="J25" s="4"/>
    </row>
    <row r="26" spans="1:14">
      <c r="A26" s="6">
        <v>42349</v>
      </c>
      <c r="B26" t="s">
        <v>43</v>
      </c>
      <c r="C26">
        <v>1391</v>
      </c>
      <c r="D26">
        <v>30</v>
      </c>
      <c r="E26">
        <v>18.3</v>
      </c>
      <c r="F26">
        <f t="shared" si="6"/>
        <v>3.0499999999999999E-4</v>
      </c>
      <c r="G26">
        <f t="shared" si="0"/>
        <v>46.366666666666667</v>
      </c>
      <c r="H26">
        <f t="shared" si="1"/>
        <v>152021.85792349727</v>
      </c>
      <c r="I26" s="4">
        <f t="shared" si="2"/>
        <v>152021.85792349727</v>
      </c>
      <c r="J26" s="4"/>
    </row>
    <row r="27" spans="1:14">
      <c r="A27" s="6">
        <v>42349</v>
      </c>
      <c r="B27" t="s">
        <v>44</v>
      </c>
      <c r="C27">
        <v>3008</v>
      </c>
      <c r="D27">
        <v>30</v>
      </c>
      <c r="E27">
        <v>18.3</v>
      </c>
      <c r="F27">
        <f t="shared" si="6"/>
        <v>3.0499999999999999E-4</v>
      </c>
      <c r="G27">
        <f t="shared" si="0"/>
        <v>100.26666666666667</v>
      </c>
      <c r="H27">
        <f t="shared" si="1"/>
        <v>328743.16939890711</v>
      </c>
      <c r="I27" s="4">
        <f t="shared" si="2"/>
        <v>328743.16939890711</v>
      </c>
      <c r="J27" s="4"/>
    </row>
    <row r="28" spans="1:14">
      <c r="A28" s="6">
        <v>42349</v>
      </c>
      <c r="B28" t="s">
        <v>45</v>
      </c>
      <c r="C28" t="s">
        <v>35</v>
      </c>
      <c r="I28" s="4"/>
      <c r="J28" s="4"/>
    </row>
    <row r="29" spans="1:14">
      <c r="I29" s="4"/>
      <c r="J29" s="4"/>
    </row>
    <row r="30" spans="1:14">
      <c r="A30" s="6">
        <v>42350</v>
      </c>
      <c r="B30" t="s">
        <v>38</v>
      </c>
      <c r="C30">
        <v>6533</v>
      </c>
      <c r="D30">
        <v>30</v>
      </c>
      <c r="E30">
        <v>24.67</v>
      </c>
      <c r="F30">
        <f t="shared" si="6"/>
        <v>4.1116666666666667E-4</v>
      </c>
      <c r="G30">
        <f t="shared" si="0"/>
        <v>217.76666666666668</v>
      </c>
      <c r="H30">
        <f t="shared" si="1"/>
        <v>529631.13092825294</v>
      </c>
      <c r="I30" s="4">
        <f t="shared" si="2"/>
        <v>529631.13092825294</v>
      </c>
      <c r="J30" s="4"/>
      <c r="K30" s="7">
        <v>1516</v>
      </c>
      <c r="L30" s="14">
        <f>AVERAGE(I30,I34)</f>
        <v>531943.73831917159</v>
      </c>
      <c r="M30">
        <f>STDEV(I30,I34)</f>
        <v>3270.5207366814166</v>
      </c>
      <c r="N30">
        <f>M30/(SQRT(2))</f>
        <v>2312.6073909186525</v>
      </c>
    </row>
    <row r="31" spans="1:14">
      <c r="A31" s="6">
        <v>42350</v>
      </c>
      <c r="B31" t="s">
        <v>39</v>
      </c>
      <c r="C31">
        <v>3316</v>
      </c>
      <c r="D31">
        <v>30</v>
      </c>
      <c r="E31">
        <f>AVERAGE(E30,E37)</f>
        <v>23.835000000000001</v>
      </c>
      <c r="F31">
        <f t="shared" si="6"/>
        <v>3.9724999999999998E-4</v>
      </c>
      <c r="G31">
        <f t="shared" si="0"/>
        <v>110.53333333333333</v>
      </c>
      <c r="H31">
        <f t="shared" si="1"/>
        <v>278246.27648416196</v>
      </c>
      <c r="I31" s="4">
        <f t="shared" si="2"/>
        <v>278246.27648416196</v>
      </c>
      <c r="J31" s="4"/>
      <c r="K31" s="7">
        <v>373</v>
      </c>
      <c r="L31" s="14">
        <f>AVERAGE(I31,I35)</f>
        <v>296706.52401929937</v>
      </c>
      <c r="M31">
        <f>STDEV(I31,I35)</f>
        <v>26106.732428955809</v>
      </c>
      <c r="N31">
        <f t="shared" ref="N31:N33" si="9">M31/(SQRT(2))</f>
        <v>18460.247535137398</v>
      </c>
    </row>
    <row r="32" spans="1:14">
      <c r="A32" s="6">
        <v>42350</v>
      </c>
      <c r="B32" t="s">
        <v>40</v>
      </c>
      <c r="C32">
        <v>4536</v>
      </c>
      <c r="D32">
        <v>30</v>
      </c>
      <c r="E32">
        <f>E31</f>
        <v>23.835000000000001</v>
      </c>
      <c r="F32">
        <f t="shared" si="6"/>
        <v>3.9724999999999998E-4</v>
      </c>
      <c r="G32">
        <f t="shared" si="0"/>
        <v>151.19999999999999</v>
      </c>
      <c r="H32">
        <f t="shared" si="1"/>
        <v>380616.74008810573</v>
      </c>
      <c r="I32" s="4">
        <f t="shared" si="2"/>
        <v>380616.74008810573</v>
      </c>
      <c r="J32" s="4"/>
      <c r="K32" s="7">
        <v>379</v>
      </c>
      <c r="L32" s="14">
        <f>AVERAGE(I32,I36)</f>
        <v>399496.53870358714</v>
      </c>
      <c r="M32">
        <f>STDEV(I32,I36)</f>
        <v>26700.067256886639</v>
      </c>
      <c r="N32">
        <f t="shared" si="9"/>
        <v>18879.798615481443</v>
      </c>
    </row>
    <row r="33" spans="1:14">
      <c r="A33" s="6">
        <v>42350</v>
      </c>
      <c r="B33" t="s">
        <v>41</v>
      </c>
      <c r="C33">
        <v>6560</v>
      </c>
      <c r="D33">
        <v>30</v>
      </c>
      <c r="E33">
        <f t="shared" ref="E33:E36" si="10">E32</f>
        <v>23.835000000000001</v>
      </c>
      <c r="F33">
        <f t="shared" si="6"/>
        <v>3.9724999999999998E-4</v>
      </c>
      <c r="G33">
        <f t="shared" si="0"/>
        <v>218.66666666666666</v>
      </c>
      <c r="H33">
        <f t="shared" si="1"/>
        <v>550451.01741136983</v>
      </c>
      <c r="I33" s="4">
        <f t="shared" si="2"/>
        <v>550451.01741136983</v>
      </c>
      <c r="J33" s="4"/>
      <c r="K33" s="7">
        <v>607</v>
      </c>
      <c r="L33" s="14">
        <f>AVERAGE(I33,I37)</f>
        <v>564442.9000100327</v>
      </c>
      <c r="M33">
        <f>STDEV(I33,I37)</f>
        <v>19787.51013416113</v>
      </c>
      <c r="N33">
        <f t="shared" si="9"/>
        <v>13991.882598662865</v>
      </c>
    </row>
    <row r="34" spans="1:14">
      <c r="A34" s="6">
        <v>42350</v>
      </c>
      <c r="B34" t="s">
        <v>42</v>
      </c>
      <c r="C34">
        <v>6367</v>
      </c>
      <c r="D34">
        <v>30</v>
      </c>
      <c r="E34">
        <f t="shared" si="10"/>
        <v>23.835000000000001</v>
      </c>
      <c r="F34">
        <f t="shared" si="6"/>
        <v>3.9724999999999998E-4</v>
      </c>
      <c r="G34">
        <f t="shared" si="0"/>
        <v>212.23333333333332</v>
      </c>
      <c r="H34">
        <f t="shared" si="1"/>
        <v>534256.34571009025</v>
      </c>
      <c r="I34" s="4">
        <f t="shared" si="2"/>
        <v>534256.34571009025</v>
      </c>
      <c r="J34" s="4"/>
    </row>
    <row r="35" spans="1:14">
      <c r="A35" s="6">
        <v>42350</v>
      </c>
      <c r="B35" t="s">
        <v>43</v>
      </c>
      <c r="C35">
        <v>3756</v>
      </c>
      <c r="D35">
        <v>30</v>
      </c>
      <c r="E35">
        <f t="shared" si="10"/>
        <v>23.835000000000001</v>
      </c>
      <c r="F35">
        <f t="shared" si="6"/>
        <v>3.9724999999999998E-4</v>
      </c>
      <c r="G35">
        <f t="shared" si="0"/>
        <v>125.2</v>
      </c>
      <c r="H35">
        <f t="shared" si="1"/>
        <v>315166.77155443677</v>
      </c>
      <c r="I35" s="4">
        <f t="shared" si="2"/>
        <v>315166.77155443677</v>
      </c>
      <c r="J35" s="4"/>
    </row>
    <row r="36" spans="1:14">
      <c r="A36" s="6">
        <v>42350</v>
      </c>
      <c r="B36" t="s">
        <v>44</v>
      </c>
      <c r="C36">
        <v>4986</v>
      </c>
      <c r="D36">
        <v>30</v>
      </c>
      <c r="E36">
        <f t="shared" si="10"/>
        <v>23.835000000000001</v>
      </c>
      <c r="F36">
        <f t="shared" si="6"/>
        <v>3.9724999999999998E-4</v>
      </c>
      <c r="G36">
        <f t="shared" si="0"/>
        <v>166.2</v>
      </c>
      <c r="H36">
        <f t="shared" si="1"/>
        <v>418376.33731906861</v>
      </c>
      <c r="I36" s="4">
        <f t="shared" si="2"/>
        <v>418376.33731906861</v>
      </c>
      <c r="J36" s="4"/>
    </row>
    <row r="37" spans="1:14">
      <c r="A37" s="6">
        <v>42350</v>
      </c>
      <c r="B37" t="s">
        <v>45</v>
      </c>
      <c r="C37">
        <v>6652</v>
      </c>
      <c r="D37">
        <v>30</v>
      </c>
      <c r="E37">
        <v>23</v>
      </c>
      <c r="F37">
        <f t="shared" si="6"/>
        <v>3.8333333333333334E-4</v>
      </c>
      <c r="G37">
        <f t="shared" si="0"/>
        <v>221.73333333333332</v>
      </c>
      <c r="H37">
        <f t="shared" si="1"/>
        <v>578434.78260869556</v>
      </c>
      <c r="I37" s="4">
        <f t="shared" si="2"/>
        <v>578434.78260869556</v>
      </c>
      <c r="J37" s="4"/>
    </row>
    <row r="38" spans="1:14">
      <c r="I38" s="4"/>
      <c r="J38" s="4"/>
    </row>
    <row r="39" spans="1:14">
      <c r="A39" s="6">
        <v>42353</v>
      </c>
      <c r="B39" s="7" t="s">
        <v>38</v>
      </c>
      <c r="C39">
        <v>37932</v>
      </c>
      <c r="D39">
        <v>30</v>
      </c>
      <c r="E39">
        <v>20.5</v>
      </c>
      <c r="F39">
        <f t="shared" si="6"/>
        <v>3.4166666666666666E-4</v>
      </c>
      <c r="G39">
        <f t="shared" si="0"/>
        <v>1264.4000000000001</v>
      </c>
      <c r="H39">
        <f t="shared" si="1"/>
        <v>3700682.9268292687</v>
      </c>
      <c r="I39" s="4">
        <f t="shared" si="2"/>
        <v>3700682.9268292687</v>
      </c>
      <c r="J39" s="4"/>
      <c r="K39" s="7">
        <v>1516</v>
      </c>
      <c r="L39" s="14">
        <f>AVERAGE(I39,I43)</f>
        <v>3879465.0589202521</v>
      </c>
      <c r="M39">
        <f>STDEV(I39,I43)</f>
        <v>252836.11591304693</v>
      </c>
      <c r="N39">
        <f>M39/(SQRT(2))</f>
        <v>178782.13209098342</v>
      </c>
    </row>
    <row r="40" spans="1:14">
      <c r="A40" s="6">
        <v>42353</v>
      </c>
      <c r="B40" s="7" t="s">
        <v>39</v>
      </c>
      <c r="C40">
        <v>27244</v>
      </c>
      <c r="D40">
        <v>30</v>
      </c>
      <c r="E40">
        <f>AVERAGE(E39,E46)</f>
        <v>22.25</v>
      </c>
      <c r="F40">
        <f t="shared" si="6"/>
        <v>3.7083333333333337E-4</v>
      </c>
      <c r="G40">
        <f t="shared" si="0"/>
        <v>908.13333333333333</v>
      </c>
      <c r="H40">
        <f t="shared" si="1"/>
        <v>2448898.876404494</v>
      </c>
      <c r="I40" s="4">
        <f t="shared" si="2"/>
        <v>2448898.876404494</v>
      </c>
      <c r="J40" s="4"/>
      <c r="K40" s="7">
        <v>373</v>
      </c>
      <c r="L40" s="14">
        <f>AVERAGE(I40,I44)</f>
        <v>2500269.6629213481</v>
      </c>
      <c r="M40">
        <f t="shared" ref="M40:M42" si="11">STDEV(I40,I44)</f>
        <v>72649.263001907952</v>
      </c>
      <c r="N40">
        <f t="shared" ref="N40:N42" si="12">M40/(SQRT(2))</f>
        <v>51370.786516854067</v>
      </c>
    </row>
    <row r="41" spans="1:14">
      <c r="A41" s="6">
        <v>42353</v>
      </c>
      <c r="B41" s="7" t="s">
        <v>40</v>
      </c>
      <c r="C41">
        <v>18911</v>
      </c>
      <c r="D41">
        <v>30</v>
      </c>
      <c r="E41">
        <f t="shared" ref="E41" si="13">AVERAGE(E40,E47)</f>
        <v>22.25</v>
      </c>
      <c r="F41">
        <f t="shared" si="6"/>
        <v>3.7083333333333337E-4</v>
      </c>
      <c r="G41">
        <f t="shared" si="0"/>
        <v>630.36666666666667</v>
      </c>
      <c r="H41">
        <f t="shared" si="1"/>
        <v>1699865.1685393257</v>
      </c>
      <c r="I41" s="4">
        <f t="shared" si="2"/>
        <v>1699865.1685393257</v>
      </c>
      <c r="J41" s="4"/>
      <c r="K41" s="7">
        <v>379</v>
      </c>
      <c r="L41" s="14">
        <f>AVERAGE(I41,I45)</f>
        <v>1708314.6067415727</v>
      </c>
      <c r="M41">
        <f t="shared" si="11"/>
        <v>11949.310100051247</v>
      </c>
      <c r="N41">
        <f t="shared" si="12"/>
        <v>8449.4382022471382</v>
      </c>
    </row>
    <row r="42" spans="1:14">
      <c r="A42" s="6">
        <v>42353</v>
      </c>
      <c r="B42" s="7" t="s">
        <v>41</v>
      </c>
      <c r="C42">
        <v>18428</v>
      </c>
      <c r="D42">
        <v>30</v>
      </c>
      <c r="E42">
        <f>E41</f>
        <v>22.25</v>
      </c>
      <c r="F42">
        <f t="shared" si="6"/>
        <v>3.7083333333333337E-4</v>
      </c>
      <c r="G42">
        <f t="shared" si="0"/>
        <v>614.26666666666665</v>
      </c>
      <c r="H42">
        <f t="shared" si="1"/>
        <v>1656449.438202247</v>
      </c>
      <c r="I42" s="4">
        <f t="shared" si="2"/>
        <v>1656449.438202247</v>
      </c>
      <c r="J42" s="4"/>
      <c r="K42" s="7">
        <v>607</v>
      </c>
      <c r="L42" s="14">
        <f>AVERAGE(I42,I46)</f>
        <v>1553433.0524344568</v>
      </c>
      <c r="M42">
        <f t="shared" si="11"/>
        <v>145687.16989946767</v>
      </c>
      <c r="N42">
        <f t="shared" si="12"/>
        <v>103016.38576779026</v>
      </c>
    </row>
    <row r="43" spans="1:14">
      <c r="A43" s="6">
        <v>42353</v>
      </c>
      <c r="B43" s="7" t="s">
        <v>42</v>
      </c>
      <c r="C43">
        <v>45148</v>
      </c>
      <c r="D43">
        <v>30</v>
      </c>
      <c r="E43">
        <f t="shared" ref="E43:E45" si="14">E42</f>
        <v>22.25</v>
      </c>
      <c r="F43">
        <f t="shared" si="6"/>
        <v>3.7083333333333337E-4</v>
      </c>
      <c r="G43">
        <f t="shared" si="0"/>
        <v>1504.9333333333334</v>
      </c>
      <c r="H43">
        <f t="shared" si="1"/>
        <v>4058247.1910112356</v>
      </c>
      <c r="I43" s="4">
        <f t="shared" si="2"/>
        <v>4058247.1910112356</v>
      </c>
      <c r="J43" s="4"/>
    </row>
    <row r="44" spans="1:14">
      <c r="A44" s="6">
        <v>42353</v>
      </c>
      <c r="B44" s="7" t="s">
        <v>43</v>
      </c>
      <c r="C44">
        <v>28387</v>
      </c>
      <c r="D44">
        <v>30</v>
      </c>
      <c r="E44">
        <f t="shared" si="14"/>
        <v>22.25</v>
      </c>
      <c r="F44">
        <f t="shared" si="6"/>
        <v>3.7083333333333337E-4</v>
      </c>
      <c r="G44">
        <f t="shared" si="0"/>
        <v>946.23333333333335</v>
      </c>
      <c r="H44">
        <f t="shared" si="1"/>
        <v>2551640.4494382022</v>
      </c>
      <c r="I44" s="4">
        <f t="shared" si="2"/>
        <v>2551640.4494382022</v>
      </c>
      <c r="J44" s="4"/>
    </row>
    <row r="45" spans="1:14">
      <c r="A45" s="6">
        <v>42353</v>
      </c>
      <c r="B45" s="7" t="s">
        <v>44</v>
      </c>
      <c r="C45">
        <v>19099</v>
      </c>
      <c r="D45">
        <v>30</v>
      </c>
      <c r="E45">
        <f t="shared" si="14"/>
        <v>22.25</v>
      </c>
      <c r="F45">
        <f t="shared" si="6"/>
        <v>3.7083333333333337E-4</v>
      </c>
      <c r="G45">
        <f t="shared" si="0"/>
        <v>636.63333333333333</v>
      </c>
      <c r="H45">
        <f t="shared" si="1"/>
        <v>1716764.04494382</v>
      </c>
      <c r="I45" s="4">
        <f t="shared" si="2"/>
        <v>1716764.04494382</v>
      </c>
      <c r="J45" s="4"/>
    </row>
    <row r="46" spans="1:14">
      <c r="A46" s="6">
        <v>42353</v>
      </c>
      <c r="B46" s="7" t="s">
        <v>45</v>
      </c>
      <c r="C46">
        <v>17405</v>
      </c>
      <c r="D46">
        <v>30</v>
      </c>
      <c r="E46">
        <v>24</v>
      </c>
      <c r="F46">
        <f t="shared" si="6"/>
        <v>4.0000000000000002E-4</v>
      </c>
      <c r="G46">
        <f t="shared" si="0"/>
        <v>580.16666666666663</v>
      </c>
      <c r="H46">
        <f t="shared" si="1"/>
        <v>1450416.6666666665</v>
      </c>
      <c r="I46" s="4">
        <f t="shared" si="2"/>
        <v>1450416.6666666665</v>
      </c>
      <c r="J46" s="4"/>
    </row>
    <row r="47" spans="1:14">
      <c r="I47" s="4"/>
      <c r="J47" s="4"/>
    </row>
    <row r="48" spans="1:14">
      <c r="A48" s="6">
        <v>42355</v>
      </c>
      <c r="B48" s="7" t="s">
        <v>38</v>
      </c>
      <c r="C48">
        <v>35516</v>
      </c>
      <c r="D48">
        <v>30</v>
      </c>
      <c r="E48">
        <v>17</v>
      </c>
      <c r="F48">
        <f t="shared" si="6"/>
        <v>2.833333333333333E-4</v>
      </c>
      <c r="G48">
        <f t="shared" si="0"/>
        <v>1183.8666666666666</v>
      </c>
      <c r="H48">
        <f t="shared" si="1"/>
        <v>4178352.9411764708</v>
      </c>
      <c r="I48" s="4">
        <f t="shared" si="2"/>
        <v>4178352.9411764708</v>
      </c>
      <c r="J48" s="4"/>
      <c r="K48" s="7">
        <v>1516</v>
      </c>
      <c r="L48" s="14">
        <f>AVERAGE(I48,I52)</f>
        <v>3973184.8714283193</v>
      </c>
      <c r="M48">
        <f>STDEV(I48,I52)</f>
        <v>290151.46680374508</v>
      </c>
      <c r="N48">
        <f>M48/(SQRT(2))</f>
        <v>205168.06974815155</v>
      </c>
    </row>
    <row r="49" spans="1:14">
      <c r="A49" s="6">
        <v>42355</v>
      </c>
      <c r="B49" s="7" t="s">
        <v>39</v>
      </c>
      <c r="C49">
        <v>2713</v>
      </c>
      <c r="D49">
        <v>30</v>
      </c>
      <c r="E49">
        <f>AVERAGE(E48,E55)</f>
        <v>16.664999999999999</v>
      </c>
      <c r="F49">
        <f t="shared" si="6"/>
        <v>2.7775E-4</v>
      </c>
      <c r="G49">
        <f t="shared" si="0"/>
        <v>90.433333333333337</v>
      </c>
      <c r="H49">
        <f t="shared" si="1"/>
        <v>325592.55925592559</v>
      </c>
      <c r="I49" s="4">
        <f t="shared" si="2"/>
        <v>325592.55925592559</v>
      </c>
      <c r="J49" s="4"/>
      <c r="K49" s="7">
        <v>373</v>
      </c>
      <c r="L49" s="14">
        <f>AVERAGE(I49,I53)</f>
        <v>316651.66516651667</v>
      </c>
      <c r="M49">
        <f t="shared" ref="M49:M51" si="15">STDEV(I49,I53)</f>
        <v>12644.333680983576</v>
      </c>
      <c r="N49">
        <f t="shared" ref="N49:N51" si="16">M49/(SQRT(2))</f>
        <v>8940.8940894089465</v>
      </c>
    </row>
    <row r="50" spans="1:14">
      <c r="A50" s="6">
        <v>42355</v>
      </c>
      <c r="B50" s="7" t="s">
        <v>40</v>
      </c>
      <c r="C50">
        <v>9768</v>
      </c>
      <c r="D50">
        <v>30</v>
      </c>
      <c r="E50">
        <f>E49</f>
        <v>16.664999999999999</v>
      </c>
      <c r="F50">
        <f t="shared" si="6"/>
        <v>2.7775E-4</v>
      </c>
      <c r="G50">
        <f t="shared" si="0"/>
        <v>325.60000000000002</v>
      </c>
      <c r="H50">
        <f t="shared" si="1"/>
        <v>1172277.2277227724</v>
      </c>
      <c r="I50" s="4">
        <f t="shared" si="2"/>
        <v>1172277.2277227724</v>
      </c>
      <c r="J50" s="4"/>
      <c r="K50" s="7">
        <v>379</v>
      </c>
      <c r="L50" s="14">
        <f>AVERAGE(I50,I54)</f>
        <v>1197479.7479747976</v>
      </c>
      <c r="M50">
        <f t="shared" si="15"/>
        <v>35641.745946396659</v>
      </c>
      <c r="N50">
        <f t="shared" si="16"/>
        <v>25202.520252025217</v>
      </c>
    </row>
    <row r="51" spans="1:14">
      <c r="A51" s="6">
        <v>42355</v>
      </c>
      <c r="B51" s="7" t="s">
        <v>41</v>
      </c>
      <c r="C51">
        <v>10089</v>
      </c>
      <c r="D51">
        <v>30</v>
      </c>
      <c r="E51">
        <f t="shared" ref="E51:E54" si="17">E50</f>
        <v>16.664999999999999</v>
      </c>
      <c r="F51">
        <f t="shared" si="6"/>
        <v>2.7775E-4</v>
      </c>
      <c r="G51">
        <f t="shared" si="0"/>
        <v>336.3</v>
      </c>
      <c r="H51">
        <f t="shared" si="1"/>
        <v>1210801.0801080109</v>
      </c>
      <c r="I51" s="4">
        <f t="shared" si="2"/>
        <v>1210801.0801080109</v>
      </c>
      <c r="J51" s="4"/>
      <c r="K51" s="7">
        <v>607</v>
      </c>
      <c r="L51" s="14">
        <f>AVERAGE(I51,I55)</f>
        <v>1272761.2259082617</v>
      </c>
      <c r="M51">
        <f t="shared" si="15"/>
        <v>87624.878517328907</v>
      </c>
      <c r="N51">
        <f t="shared" si="16"/>
        <v>61960.145800250699</v>
      </c>
    </row>
    <row r="52" spans="1:14">
      <c r="A52" s="6">
        <v>42355</v>
      </c>
      <c r="B52" s="7" t="s">
        <v>42</v>
      </c>
      <c r="C52">
        <v>31397</v>
      </c>
      <c r="D52">
        <v>30</v>
      </c>
      <c r="E52">
        <f t="shared" si="17"/>
        <v>16.664999999999999</v>
      </c>
      <c r="F52">
        <f t="shared" si="6"/>
        <v>2.7775E-4</v>
      </c>
      <c r="G52">
        <f t="shared" si="0"/>
        <v>1046.5666666666666</v>
      </c>
      <c r="H52">
        <f t="shared" si="1"/>
        <v>3768016.8016801677</v>
      </c>
      <c r="I52" s="4">
        <f t="shared" si="2"/>
        <v>3768016.8016801677</v>
      </c>
      <c r="J52" s="4"/>
    </row>
    <row r="53" spans="1:14">
      <c r="A53" s="6">
        <v>42355</v>
      </c>
      <c r="B53" s="7" t="s">
        <v>43</v>
      </c>
      <c r="C53">
        <v>2564</v>
      </c>
      <c r="D53">
        <v>30</v>
      </c>
      <c r="E53">
        <f t="shared" si="17"/>
        <v>16.664999999999999</v>
      </c>
      <c r="F53">
        <f t="shared" si="6"/>
        <v>2.7775E-4</v>
      </c>
      <c r="G53">
        <f t="shared" si="0"/>
        <v>85.466666666666669</v>
      </c>
      <c r="H53">
        <f t="shared" si="1"/>
        <v>307710.7710771077</v>
      </c>
      <c r="I53" s="4">
        <f t="shared" si="2"/>
        <v>307710.7710771077</v>
      </c>
      <c r="J53" s="4"/>
    </row>
    <row r="54" spans="1:14">
      <c r="A54" s="6">
        <v>42355</v>
      </c>
      <c r="B54" s="7" t="s">
        <v>44</v>
      </c>
      <c r="C54">
        <v>10188</v>
      </c>
      <c r="D54">
        <v>30</v>
      </c>
      <c r="E54">
        <f t="shared" si="17"/>
        <v>16.664999999999999</v>
      </c>
      <c r="F54">
        <f t="shared" si="6"/>
        <v>2.7775E-4</v>
      </c>
      <c r="G54">
        <f t="shared" si="0"/>
        <v>339.6</v>
      </c>
      <c r="H54">
        <f t="shared" si="1"/>
        <v>1222682.2682268228</v>
      </c>
      <c r="I54" s="4">
        <f t="shared" si="2"/>
        <v>1222682.2682268228</v>
      </c>
      <c r="J54" s="4"/>
    </row>
    <row r="55" spans="1:14">
      <c r="A55" s="6">
        <v>42355</v>
      </c>
      <c r="B55" s="7" t="s">
        <v>45</v>
      </c>
      <c r="C55">
        <v>10898</v>
      </c>
      <c r="D55">
        <v>30</v>
      </c>
      <c r="E55">
        <v>16.329999999999998</v>
      </c>
      <c r="F55">
        <f t="shared" si="6"/>
        <v>2.721666666666666E-4</v>
      </c>
      <c r="G55">
        <f t="shared" si="0"/>
        <v>363.26666666666665</v>
      </c>
      <c r="H55">
        <f t="shared" si="1"/>
        <v>1334721.3717085123</v>
      </c>
      <c r="I55" s="4">
        <f t="shared" si="2"/>
        <v>1334721.3717085123</v>
      </c>
      <c r="J55" s="4"/>
    </row>
    <row r="56" spans="1:14">
      <c r="I56" s="4"/>
      <c r="J56" s="4"/>
    </row>
    <row r="57" spans="1:14">
      <c r="A57" s="6">
        <v>42356</v>
      </c>
      <c r="B57" s="7" t="s">
        <v>38</v>
      </c>
      <c r="C57">
        <v>31519</v>
      </c>
      <c r="D57">
        <v>30</v>
      </c>
      <c r="E57">
        <v>13.5</v>
      </c>
      <c r="F57">
        <f t="shared" si="6"/>
        <v>2.2499999999999999E-4</v>
      </c>
      <c r="G57">
        <f t="shared" si="0"/>
        <v>1050.6333333333334</v>
      </c>
      <c r="H57">
        <f t="shared" si="1"/>
        <v>4669481.4814814823</v>
      </c>
      <c r="I57" s="4">
        <f t="shared" si="2"/>
        <v>4669481.4814814823</v>
      </c>
      <c r="J57" s="4"/>
      <c r="K57" s="7">
        <v>1516</v>
      </c>
      <c r="L57" s="14">
        <f>AVERAGE(I57,I61)</f>
        <v>4752099.2313067792</v>
      </c>
      <c r="M57">
        <f>STDEV(I57,I61)</f>
        <v>116839.14229568231</v>
      </c>
      <c r="N57">
        <f>M57/(SQRT(2))</f>
        <v>82617.749825296909</v>
      </c>
    </row>
    <row r="58" spans="1:14">
      <c r="A58" s="6">
        <v>42356</v>
      </c>
      <c r="B58" s="7" t="s">
        <v>39</v>
      </c>
      <c r="C58">
        <v>133</v>
      </c>
      <c r="D58">
        <v>30</v>
      </c>
      <c r="E58">
        <v>13.25</v>
      </c>
      <c r="F58">
        <f t="shared" si="6"/>
        <v>2.2083333333333333E-4</v>
      </c>
      <c r="G58">
        <f t="shared" si="0"/>
        <v>4.4333333333333336</v>
      </c>
      <c r="H58">
        <f t="shared" si="1"/>
        <v>20075.471698113208</v>
      </c>
      <c r="I58" s="4">
        <f t="shared" si="2"/>
        <v>20075.471698113208</v>
      </c>
      <c r="J58" s="4"/>
      <c r="K58" s="7">
        <v>373</v>
      </c>
      <c r="L58" s="14">
        <f t="shared" ref="L58:L60" si="18">AVERAGE(I58,I62)</f>
        <v>24679.24528301887</v>
      </c>
      <c r="M58">
        <f t="shared" ref="M58:M60" si="19">STDEV(I58,I62)</f>
        <v>6510.7190418685614</v>
      </c>
      <c r="N58">
        <f t="shared" ref="N58:N60" si="20">M58/(SQRT(2))</f>
        <v>4603.7735849056407</v>
      </c>
    </row>
    <row r="59" spans="1:14">
      <c r="A59" s="6">
        <v>42356</v>
      </c>
      <c r="B59" s="7" t="s">
        <v>40</v>
      </c>
      <c r="C59">
        <v>9193</v>
      </c>
      <c r="D59">
        <v>30</v>
      </c>
      <c r="E59">
        <v>13.25</v>
      </c>
      <c r="F59">
        <f t="shared" si="6"/>
        <v>2.2083333333333333E-4</v>
      </c>
      <c r="G59">
        <f t="shared" si="0"/>
        <v>306.43333333333334</v>
      </c>
      <c r="H59">
        <f t="shared" si="1"/>
        <v>1387622.641509434</v>
      </c>
      <c r="I59" s="4">
        <f t="shared" si="2"/>
        <v>1387622.641509434</v>
      </c>
      <c r="J59" s="4"/>
      <c r="K59" s="7">
        <v>379</v>
      </c>
      <c r="L59" s="14">
        <f t="shared" si="18"/>
        <v>1412000</v>
      </c>
      <c r="M59">
        <f t="shared" si="19"/>
        <v>34474.790992189395</v>
      </c>
      <c r="N59">
        <f t="shared" si="20"/>
        <v>24377.358490566025</v>
      </c>
    </row>
    <row r="60" spans="1:14">
      <c r="A60" s="6">
        <v>42356</v>
      </c>
      <c r="B60" s="7" t="s">
        <v>41</v>
      </c>
      <c r="C60">
        <v>8467</v>
      </c>
      <c r="D60">
        <v>30</v>
      </c>
      <c r="E60">
        <v>13.25</v>
      </c>
      <c r="F60">
        <f t="shared" si="6"/>
        <v>2.2083333333333333E-4</v>
      </c>
      <c r="G60">
        <f t="shared" si="0"/>
        <v>282.23333333333335</v>
      </c>
      <c r="H60">
        <f t="shared" si="1"/>
        <v>1278037.7358490566</v>
      </c>
      <c r="I60" s="4">
        <f t="shared" si="2"/>
        <v>1278037.7358490566</v>
      </c>
      <c r="J60" s="4"/>
      <c r="K60" s="7">
        <v>607</v>
      </c>
      <c r="L60" s="14">
        <f t="shared" si="18"/>
        <v>1329018.8679245282</v>
      </c>
      <c r="M60">
        <f t="shared" si="19"/>
        <v>72098.208406266072</v>
      </c>
      <c r="N60">
        <f t="shared" si="20"/>
        <v>50981.13207547168</v>
      </c>
    </row>
    <row r="61" spans="1:14">
      <c r="A61" s="6">
        <v>42356</v>
      </c>
      <c r="B61" s="7" t="s">
        <v>42</v>
      </c>
      <c r="C61">
        <v>32030</v>
      </c>
      <c r="D61">
        <v>30</v>
      </c>
      <c r="E61">
        <v>13.25</v>
      </c>
      <c r="F61">
        <f t="shared" si="6"/>
        <v>2.2083333333333333E-4</v>
      </c>
      <c r="G61">
        <f t="shared" si="0"/>
        <v>1067.6666666666667</v>
      </c>
      <c r="H61">
        <f t="shared" si="1"/>
        <v>4834716.9811320761</v>
      </c>
      <c r="I61" s="4">
        <f t="shared" si="2"/>
        <v>4834716.9811320761</v>
      </c>
      <c r="J61" s="4"/>
    </row>
    <row r="62" spans="1:14">
      <c r="A62" s="6">
        <v>42356</v>
      </c>
      <c r="B62" s="7" t="s">
        <v>43</v>
      </c>
      <c r="C62">
        <v>194</v>
      </c>
      <c r="D62">
        <v>30</v>
      </c>
      <c r="E62">
        <v>13.25</v>
      </c>
      <c r="F62">
        <f t="shared" si="6"/>
        <v>2.2083333333333333E-4</v>
      </c>
      <c r="G62">
        <f t="shared" si="0"/>
        <v>6.4666666666666668</v>
      </c>
      <c r="H62">
        <f t="shared" si="1"/>
        <v>29283.018867924529</v>
      </c>
      <c r="I62" s="4">
        <f t="shared" si="2"/>
        <v>29283.018867924529</v>
      </c>
      <c r="J62" s="4"/>
    </row>
    <row r="63" spans="1:14">
      <c r="A63" s="6">
        <v>42356</v>
      </c>
      <c r="B63" s="7" t="s">
        <v>44</v>
      </c>
      <c r="C63">
        <v>9516</v>
      </c>
      <c r="D63">
        <v>30</v>
      </c>
      <c r="E63">
        <v>13.25</v>
      </c>
      <c r="F63">
        <f t="shared" si="6"/>
        <v>2.2083333333333333E-4</v>
      </c>
      <c r="G63">
        <f t="shared" si="0"/>
        <v>317.2</v>
      </c>
      <c r="H63">
        <f t="shared" si="1"/>
        <v>1436377.358490566</v>
      </c>
      <c r="I63" s="4">
        <f t="shared" si="2"/>
        <v>1436377.358490566</v>
      </c>
      <c r="J63" s="4"/>
    </row>
    <row r="64" spans="1:14">
      <c r="A64" s="6">
        <v>42356</v>
      </c>
      <c r="B64" s="7" t="s">
        <v>45</v>
      </c>
      <c r="C64">
        <v>8970</v>
      </c>
      <c r="D64">
        <v>30</v>
      </c>
      <c r="E64">
        <v>13</v>
      </c>
      <c r="F64">
        <f t="shared" si="6"/>
        <v>2.1666666666666668E-4</v>
      </c>
      <c r="G64">
        <f t="shared" si="0"/>
        <v>299</v>
      </c>
      <c r="H64">
        <f t="shared" si="1"/>
        <v>1380000</v>
      </c>
      <c r="I64" s="4">
        <f t="shared" si="2"/>
        <v>1380000</v>
      </c>
      <c r="J64" s="4"/>
    </row>
    <row r="65" spans="1:14">
      <c r="I65" s="4"/>
      <c r="J65" s="4"/>
    </row>
    <row r="66" spans="1:14">
      <c r="A66" s="6">
        <v>42357</v>
      </c>
      <c r="B66" s="7" t="s">
        <v>38</v>
      </c>
      <c r="C66">
        <v>100359</v>
      </c>
      <c r="D66">
        <v>30</v>
      </c>
      <c r="E66">
        <v>23.33</v>
      </c>
      <c r="F66">
        <f t="shared" si="6"/>
        <v>3.8883333333333332E-4</v>
      </c>
      <c r="G66">
        <f t="shared" si="0"/>
        <v>3345.3</v>
      </c>
      <c r="H66">
        <f t="shared" si="1"/>
        <v>8603429.0612944718</v>
      </c>
      <c r="I66" s="4">
        <f t="shared" si="2"/>
        <v>8603429.0612944718</v>
      </c>
      <c r="J66" s="4"/>
      <c r="K66" s="7">
        <v>1516</v>
      </c>
      <c r="L66" s="14">
        <f>AVERAGE(I66,I70)</f>
        <v>8531006.3023639452</v>
      </c>
      <c r="M66">
        <f>STDEV(I66,I70)</f>
        <v>102421.24790402802</v>
      </c>
      <c r="N66">
        <f>M66/(SQRT(2))</f>
        <v>72422.758930526674</v>
      </c>
    </row>
    <row r="67" spans="1:14">
      <c r="A67" s="6">
        <v>42357</v>
      </c>
      <c r="B67" s="7" t="s">
        <v>39</v>
      </c>
      <c r="C67">
        <v>0</v>
      </c>
      <c r="D67">
        <v>30</v>
      </c>
      <c r="E67">
        <f>AVERAGE(E66,E73)</f>
        <v>21.814999999999998</v>
      </c>
      <c r="F67">
        <f t="shared" si="6"/>
        <v>3.6358333333333333E-4</v>
      </c>
      <c r="G67">
        <f t="shared" si="0"/>
        <v>0</v>
      </c>
      <c r="H67">
        <f t="shared" si="1"/>
        <v>0</v>
      </c>
      <c r="I67" s="4">
        <f t="shared" si="2"/>
        <v>0</v>
      </c>
      <c r="J67" s="4"/>
      <c r="K67" s="7">
        <v>373</v>
      </c>
      <c r="L67" s="14">
        <f t="shared" ref="L67:L68" si="21">AVERAGE(I67,I71)</f>
        <v>0</v>
      </c>
      <c r="M67">
        <f t="shared" ref="M67:M69" si="22">STDEV(I67,I71)</f>
        <v>0</v>
      </c>
      <c r="N67">
        <f t="shared" ref="N67:N69" si="23">M67/(SQRT(2))</f>
        <v>0</v>
      </c>
    </row>
    <row r="68" spans="1:14">
      <c r="A68" s="6">
        <v>42357</v>
      </c>
      <c r="B68" s="7" t="s">
        <v>40</v>
      </c>
      <c r="C68">
        <v>20220</v>
      </c>
      <c r="D68">
        <v>30</v>
      </c>
      <c r="E68">
        <f>E67</f>
        <v>21.814999999999998</v>
      </c>
      <c r="F68">
        <f t="shared" si="6"/>
        <v>3.6358333333333333E-4</v>
      </c>
      <c r="G68">
        <f t="shared" si="0"/>
        <v>674</v>
      </c>
      <c r="H68">
        <f t="shared" si="1"/>
        <v>1853770.3415081366</v>
      </c>
      <c r="I68" s="4">
        <f t="shared" si="2"/>
        <v>1853770.3415081366</v>
      </c>
      <c r="J68" s="4"/>
      <c r="K68" s="7">
        <v>379</v>
      </c>
      <c r="L68" s="14">
        <f t="shared" si="21"/>
        <v>1783772.6335090534</v>
      </c>
      <c r="M68">
        <f t="shared" si="22"/>
        <v>98991.707987335001</v>
      </c>
      <c r="N68">
        <f t="shared" si="23"/>
        <v>69997.707999083097</v>
      </c>
    </row>
    <row r="69" spans="1:14">
      <c r="A69" s="6">
        <v>42357</v>
      </c>
      <c r="B69" s="7" t="s">
        <v>41</v>
      </c>
      <c r="C69">
        <v>19184</v>
      </c>
      <c r="D69">
        <v>30</v>
      </c>
      <c r="E69">
        <f>E68</f>
        <v>21.814999999999998</v>
      </c>
      <c r="F69">
        <f t="shared" si="6"/>
        <v>3.6358333333333333E-4</v>
      </c>
      <c r="G69">
        <f t="shared" si="0"/>
        <v>639.4666666666667</v>
      </c>
      <c r="H69">
        <f t="shared" si="1"/>
        <v>1758789.8235159295</v>
      </c>
      <c r="I69" s="4">
        <f t="shared" si="2"/>
        <v>1758789.8235159295</v>
      </c>
      <c r="J69" s="4"/>
      <c r="K69" s="7">
        <v>607</v>
      </c>
      <c r="L69" s="14">
        <f>AVERAGE(I69,I73)</f>
        <v>1772646.1432850584</v>
      </c>
      <c r="M69">
        <f t="shared" si="22"/>
        <v>19595.795342080393</v>
      </c>
      <c r="N69">
        <f t="shared" si="23"/>
        <v>13856.319769128808</v>
      </c>
    </row>
    <row r="70" spans="1:14">
      <c r="A70" s="6">
        <v>42357</v>
      </c>
      <c r="B70" s="7" t="s">
        <v>42</v>
      </c>
      <c r="C70">
        <v>92262</v>
      </c>
      <c r="D70">
        <v>30</v>
      </c>
      <c r="E70">
        <f t="shared" ref="E70:E72" si="24">E69</f>
        <v>21.814999999999998</v>
      </c>
      <c r="F70">
        <f t="shared" si="6"/>
        <v>3.6358333333333333E-4</v>
      </c>
      <c r="G70">
        <f t="shared" si="0"/>
        <v>3075.4</v>
      </c>
      <c r="H70">
        <f t="shared" si="1"/>
        <v>8458583.5434334185</v>
      </c>
      <c r="I70" s="4">
        <f t="shared" si="2"/>
        <v>8458583.5434334185</v>
      </c>
      <c r="J70" s="4"/>
    </row>
    <row r="71" spans="1:14">
      <c r="A71" s="6">
        <v>42357</v>
      </c>
      <c r="B71" s="7" t="s">
        <v>43</v>
      </c>
      <c r="C71">
        <v>0</v>
      </c>
      <c r="D71">
        <v>30</v>
      </c>
      <c r="E71">
        <f t="shared" si="24"/>
        <v>21.814999999999998</v>
      </c>
      <c r="F71">
        <f t="shared" si="6"/>
        <v>3.6358333333333333E-4</v>
      </c>
      <c r="G71">
        <f t="shared" si="0"/>
        <v>0</v>
      </c>
      <c r="H71">
        <f t="shared" si="1"/>
        <v>0</v>
      </c>
      <c r="I71" s="4">
        <f t="shared" si="2"/>
        <v>0</v>
      </c>
      <c r="J71" s="4"/>
    </row>
    <row r="72" spans="1:14">
      <c r="A72" s="6">
        <v>42357</v>
      </c>
      <c r="B72" s="7" t="s">
        <v>44</v>
      </c>
      <c r="C72">
        <v>18693</v>
      </c>
      <c r="D72">
        <v>30</v>
      </c>
      <c r="E72">
        <f t="shared" si="24"/>
        <v>21.814999999999998</v>
      </c>
      <c r="F72">
        <f t="shared" si="6"/>
        <v>3.6358333333333333E-4</v>
      </c>
      <c r="G72">
        <f t="shared" si="0"/>
        <v>623.1</v>
      </c>
      <c r="H72">
        <f t="shared" si="1"/>
        <v>1713774.9255099704</v>
      </c>
      <c r="I72" s="4">
        <f t="shared" si="2"/>
        <v>1713774.9255099704</v>
      </c>
      <c r="J72" s="4"/>
    </row>
    <row r="73" spans="1:14">
      <c r="A73" s="6">
        <v>42357</v>
      </c>
      <c r="B73" s="7" t="s">
        <v>45</v>
      </c>
      <c r="C73">
        <v>18133</v>
      </c>
      <c r="D73">
        <v>30</v>
      </c>
      <c r="E73">
        <v>20.3</v>
      </c>
      <c r="F73">
        <f t="shared" si="6"/>
        <v>3.3833333333333334E-4</v>
      </c>
      <c r="G73">
        <f t="shared" si="0"/>
        <v>604.43333333333328</v>
      </c>
      <c r="H73">
        <f t="shared" si="1"/>
        <v>1786502.4630541871</v>
      </c>
      <c r="I73" s="4">
        <f t="shared" si="2"/>
        <v>1786502.4630541871</v>
      </c>
      <c r="J73" s="4"/>
    </row>
    <row r="74" spans="1:14">
      <c r="I74" s="4"/>
      <c r="J74" s="4"/>
    </row>
    <row r="75" spans="1:14">
      <c r="A75" s="6">
        <v>42360</v>
      </c>
      <c r="B75" s="7" t="s">
        <v>38</v>
      </c>
      <c r="C75">
        <v>82181</v>
      </c>
      <c r="D75">
        <v>30</v>
      </c>
      <c r="E75">
        <v>17.25</v>
      </c>
      <c r="F75">
        <f t="shared" si="6"/>
        <v>2.875E-4</v>
      </c>
      <c r="G75">
        <f t="shared" si="0"/>
        <v>2739.3666666666668</v>
      </c>
      <c r="H75">
        <f t="shared" si="1"/>
        <v>9528231.8840579707</v>
      </c>
      <c r="I75" s="4">
        <f t="shared" si="2"/>
        <v>9528231.8840579707</v>
      </c>
      <c r="J75" s="4"/>
      <c r="K75" s="7">
        <v>1516</v>
      </c>
      <c r="L75" s="14">
        <f>AVERAGE(I75,I79)</f>
        <v>8946563.1994129531</v>
      </c>
      <c r="M75">
        <f>STDEV(I75,I79)</f>
        <v>822603.74263270409</v>
      </c>
      <c r="N75">
        <f>M75/(SQRT(2))</f>
        <v>581668.68464501854</v>
      </c>
    </row>
    <row r="76" spans="1:14">
      <c r="A76" s="6">
        <v>42360</v>
      </c>
      <c r="B76" s="7" t="s">
        <v>39</v>
      </c>
      <c r="C76">
        <v>0</v>
      </c>
      <c r="D76">
        <v>30</v>
      </c>
      <c r="E76">
        <v>17.25</v>
      </c>
      <c r="F76">
        <f t="shared" si="6"/>
        <v>2.875E-4</v>
      </c>
      <c r="G76">
        <f>C76/D76</f>
        <v>0</v>
      </c>
      <c r="H76">
        <f>G76/F76</f>
        <v>0</v>
      </c>
      <c r="I76" s="4">
        <f t="shared" si="2"/>
        <v>0</v>
      </c>
      <c r="J76" s="4"/>
      <c r="K76" s="7">
        <v>373</v>
      </c>
      <c r="L76" s="14">
        <f t="shared" ref="L76:L78" si="25">AVERAGE(I76,I80)</f>
        <v>0</v>
      </c>
      <c r="M76">
        <f t="shared" ref="M76:M78" si="26">STDEV(I76,I80)</f>
        <v>0</v>
      </c>
      <c r="N76">
        <f t="shared" ref="N76:N78" si="27">M76/(SQRT(2))</f>
        <v>0</v>
      </c>
    </row>
    <row r="77" spans="1:14">
      <c r="A77" s="6">
        <v>42360</v>
      </c>
      <c r="B77" s="7" t="s">
        <v>40</v>
      </c>
      <c r="C77">
        <v>8138</v>
      </c>
      <c r="D77">
        <v>30</v>
      </c>
      <c r="E77">
        <f>AVERAGE(E75,E82)</f>
        <v>17.774999999999999</v>
      </c>
      <c r="F77">
        <f t="shared" si="6"/>
        <v>2.9624999999999996E-4</v>
      </c>
      <c r="G77">
        <f>C77/D77</f>
        <v>271.26666666666665</v>
      </c>
      <c r="H77">
        <f t="shared" ref="H77:H91" si="28">G77/F77</f>
        <v>915668.07313642767</v>
      </c>
      <c r="I77" s="4">
        <f t="shared" ref="I77:I91" si="29">H77</f>
        <v>915668.07313642767</v>
      </c>
      <c r="J77" s="4"/>
      <c r="K77" s="7">
        <v>379</v>
      </c>
      <c r="L77" s="14">
        <f t="shared" si="25"/>
        <v>876905.07481957995</v>
      </c>
      <c r="M77">
        <f t="shared" si="26"/>
        <v>54819.157937931501</v>
      </c>
      <c r="N77">
        <f t="shared" si="27"/>
        <v>38762.998316847719</v>
      </c>
    </row>
    <row r="78" spans="1:14">
      <c r="A78" s="6">
        <v>42360</v>
      </c>
      <c r="B78" s="7" t="s">
        <v>41</v>
      </c>
      <c r="C78">
        <v>9084</v>
      </c>
      <c r="D78">
        <v>30</v>
      </c>
      <c r="E78">
        <v>17.774999999999999</v>
      </c>
      <c r="F78">
        <f t="shared" ref="F78:F91" si="30">((E78/60)/1000)</f>
        <v>2.9624999999999996E-4</v>
      </c>
      <c r="G78">
        <f t="shared" ref="G78:G91" si="31">C78/D78</f>
        <v>302.8</v>
      </c>
      <c r="H78">
        <f t="shared" si="28"/>
        <v>1022109.7046413504</v>
      </c>
      <c r="I78" s="4">
        <f t="shared" si="29"/>
        <v>1022109.7046413504</v>
      </c>
      <c r="J78" s="4"/>
      <c r="K78" s="7">
        <v>607</v>
      </c>
      <c r="L78" s="14">
        <f t="shared" si="25"/>
        <v>1012639.5517742271</v>
      </c>
      <c r="M78">
        <f t="shared" si="26"/>
        <v>13392.818622432236</v>
      </c>
      <c r="N78">
        <f t="shared" si="27"/>
        <v>9470.15286712331</v>
      </c>
    </row>
    <row r="79" spans="1:14">
      <c r="A79" s="6">
        <v>42360</v>
      </c>
      <c r="B79" s="7" t="s">
        <v>42</v>
      </c>
      <c r="C79">
        <v>74343</v>
      </c>
      <c r="D79">
        <v>30</v>
      </c>
      <c r="E79">
        <v>17.774999999999999</v>
      </c>
      <c r="F79">
        <f t="shared" si="30"/>
        <v>2.9624999999999996E-4</v>
      </c>
      <c r="G79">
        <f t="shared" si="31"/>
        <v>2478.1</v>
      </c>
      <c r="H79">
        <f t="shared" si="28"/>
        <v>8364894.5147679336</v>
      </c>
      <c r="I79" s="4">
        <f t="shared" si="29"/>
        <v>8364894.5147679336</v>
      </c>
      <c r="J79" s="4"/>
    </row>
    <row r="80" spans="1:14">
      <c r="A80" s="6">
        <v>42360</v>
      </c>
      <c r="B80" s="7" t="s">
        <v>43</v>
      </c>
      <c r="C80">
        <v>0</v>
      </c>
      <c r="D80">
        <v>30</v>
      </c>
      <c r="E80">
        <v>17.774999999999999</v>
      </c>
      <c r="F80">
        <f t="shared" si="30"/>
        <v>2.9624999999999996E-4</v>
      </c>
      <c r="G80">
        <f t="shared" si="31"/>
        <v>0</v>
      </c>
      <c r="H80">
        <f t="shared" si="28"/>
        <v>0</v>
      </c>
      <c r="I80" s="4">
        <f t="shared" si="29"/>
        <v>0</v>
      </c>
      <c r="J80" s="4"/>
    </row>
    <row r="81" spans="1:14">
      <c r="A81" s="6">
        <v>42360</v>
      </c>
      <c r="B81" s="7" t="s">
        <v>44</v>
      </c>
      <c r="C81">
        <v>7669</v>
      </c>
      <c r="D81">
        <v>30</v>
      </c>
      <c r="E81">
        <v>18.3</v>
      </c>
      <c r="F81">
        <f t="shared" si="30"/>
        <v>3.0499999999999999E-4</v>
      </c>
      <c r="G81">
        <f t="shared" si="31"/>
        <v>255.63333333333333</v>
      </c>
      <c r="H81">
        <f t="shared" si="28"/>
        <v>838142.07650273223</v>
      </c>
      <c r="I81" s="4">
        <f t="shared" si="29"/>
        <v>838142.07650273223</v>
      </c>
      <c r="J81" s="4"/>
    </row>
    <row r="82" spans="1:14">
      <c r="A82" s="6">
        <v>42360</v>
      </c>
      <c r="B82" s="7" t="s">
        <v>45</v>
      </c>
      <c r="C82">
        <v>9179</v>
      </c>
      <c r="D82">
        <v>30</v>
      </c>
      <c r="E82">
        <v>18.3</v>
      </c>
      <c r="F82">
        <f t="shared" si="30"/>
        <v>3.0499999999999999E-4</v>
      </c>
      <c r="G82">
        <f t="shared" si="31"/>
        <v>305.96666666666664</v>
      </c>
      <c r="H82">
        <f t="shared" si="28"/>
        <v>1003169.3989071038</v>
      </c>
      <c r="I82" s="4">
        <f t="shared" si="29"/>
        <v>1003169.3989071038</v>
      </c>
      <c r="J82" s="4"/>
    </row>
    <row r="83" spans="1:14">
      <c r="I83" s="4"/>
      <c r="J83" s="4"/>
    </row>
    <row r="84" spans="1:14">
      <c r="A84" s="6">
        <v>42361</v>
      </c>
      <c r="B84" s="7" t="s">
        <v>38</v>
      </c>
      <c r="C84">
        <v>161706</v>
      </c>
      <c r="D84">
        <v>30</v>
      </c>
      <c r="E84">
        <v>48.7</v>
      </c>
      <c r="F84">
        <f>((E84/60)/1000)</f>
        <v>8.1166666666666681E-4</v>
      </c>
      <c r="G84">
        <f t="shared" si="31"/>
        <v>5390.2</v>
      </c>
      <c r="H84">
        <f t="shared" si="28"/>
        <v>6640903.4907597518</v>
      </c>
      <c r="I84" s="4">
        <f t="shared" si="29"/>
        <v>6640903.4907597518</v>
      </c>
      <c r="J84" s="4"/>
      <c r="K84" s="7">
        <v>1516</v>
      </c>
      <c r="L84" s="14">
        <f>AVERAGE(I84,I88)</f>
        <v>6711334.9941108404</v>
      </c>
      <c r="M84">
        <f>STDEV(I84,I88)</f>
        <v>99605.187257435609</v>
      </c>
      <c r="N84">
        <f>M84/(SQRT(2))</f>
        <v>70431.503351088613</v>
      </c>
    </row>
    <row r="85" spans="1:14">
      <c r="A85" s="6">
        <v>42361</v>
      </c>
      <c r="B85" s="7" t="s">
        <v>39</v>
      </c>
      <c r="C85">
        <v>0</v>
      </c>
      <c r="D85">
        <v>30</v>
      </c>
      <c r="E85">
        <f>AVERAGE(E84,E91)</f>
        <v>49.25</v>
      </c>
      <c r="F85">
        <f t="shared" si="30"/>
        <v>8.2083333333333335E-4</v>
      </c>
      <c r="G85">
        <f t="shared" si="31"/>
        <v>0</v>
      </c>
      <c r="H85">
        <f t="shared" si="28"/>
        <v>0</v>
      </c>
      <c r="I85" s="4">
        <f t="shared" si="29"/>
        <v>0</v>
      </c>
      <c r="J85" s="4"/>
      <c r="K85" s="7">
        <v>373</v>
      </c>
      <c r="L85" s="14">
        <f t="shared" ref="L85" si="32">AVERAGE(I85,I89)</f>
        <v>0</v>
      </c>
      <c r="M85">
        <f t="shared" ref="M85:M87" si="33">STDEV(I85,I89)</f>
        <v>0</v>
      </c>
      <c r="N85">
        <f t="shared" ref="N85:N87" si="34">M85/(SQRT(2))</f>
        <v>0</v>
      </c>
    </row>
    <row r="86" spans="1:14">
      <c r="A86" s="6">
        <v>42361</v>
      </c>
      <c r="B86" s="7" t="s">
        <v>40</v>
      </c>
      <c r="C86">
        <v>20878</v>
      </c>
      <c r="D86">
        <v>30</v>
      </c>
      <c r="E86">
        <f>E85</f>
        <v>49.25</v>
      </c>
      <c r="F86">
        <f t="shared" si="30"/>
        <v>8.2083333333333335E-4</v>
      </c>
      <c r="G86">
        <f t="shared" si="31"/>
        <v>695.93333333333328</v>
      </c>
      <c r="H86">
        <f t="shared" si="28"/>
        <v>847837.56345177651</v>
      </c>
      <c r="I86" s="4">
        <f t="shared" si="29"/>
        <v>847837.56345177651</v>
      </c>
      <c r="J86" s="4"/>
      <c r="K86" s="7">
        <v>379</v>
      </c>
      <c r="L86" s="14">
        <f>AVERAGE(I86,I90)</f>
        <v>849502.53807106591</v>
      </c>
      <c r="M86">
        <f t="shared" si="33"/>
        <v>2354.6296876060424</v>
      </c>
      <c r="N86">
        <f t="shared" si="34"/>
        <v>1664.9746192893945</v>
      </c>
    </row>
    <row r="87" spans="1:14">
      <c r="A87" s="6">
        <v>42361</v>
      </c>
      <c r="B87" s="7" t="s">
        <v>41</v>
      </c>
      <c r="C87">
        <v>17725</v>
      </c>
      <c r="D87">
        <v>30</v>
      </c>
      <c r="E87">
        <f t="shared" ref="E87:E90" si="35">E86</f>
        <v>49.25</v>
      </c>
      <c r="F87">
        <f t="shared" si="30"/>
        <v>8.2083333333333335E-4</v>
      </c>
      <c r="G87">
        <f t="shared" si="31"/>
        <v>590.83333333333337</v>
      </c>
      <c r="H87">
        <f t="shared" si="28"/>
        <v>719796.95431472082</v>
      </c>
      <c r="I87" s="4">
        <f t="shared" si="29"/>
        <v>719796.95431472082</v>
      </c>
      <c r="J87" s="4"/>
      <c r="K87" s="7">
        <v>607</v>
      </c>
      <c r="L87" s="14">
        <f>AVERAGE(I87,I91)</f>
        <v>732810.12374370568</v>
      </c>
      <c r="M87">
        <f t="shared" si="33"/>
        <v>18403.400695929427</v>
      </c>
      <c r="N87">
        <f t="shared" si="34"/>
        <v>13013.169428984926</v>
      </c>
    </row>
    <row r="88" spans="1:14">
      <c r="A88" s="6">
        <v>42361</v>
      </c>
      <c r="B88" s="7" t="s">
        <v>42</v>
      </c>
      <c r="C88">
        <v>167001</v>
      </c>
      <c r="D88">
        <v>30</v>
      </c>
      <c r="E88">
        <f t="shared" si="35"/>
        <v>49.25</v>
      </c>
      <c r="F88">
        <f t="shared" si="30"/>
        <v>8.2083333333333335E-4</v>
      </c>
      <c r="G88">
        <f t="shared" si="31"/>
        <v>5566.7</v>
      </c>
      <c r="H88">
        <f t="shared" si="28"/>
        <v>6781766.497461929</v>
      </c>
      <c r="I88" s="4">
        <f t="shared" si="29"/>
        <v>6781766.497461929</v>
      </c>
      <c r="J88" s="4"/>
    </row>
    <row r="89" spans="1:14">
      <c r="A89" s="6">
        <v>42361</v>
      </c>
      <c r="B89" s="7" t="s">
        <v>43</v>
      </c>
      <c r="C89">
        <v>0</v>
      </c>
      <c r="D89">
        <v>30</v>
      </c>
      <c r="E89">
        <f t="shared" si="35"/>
        <v>49.25</v>
      </c>
      <c r="F89">
        <f t="shared" si="30"/>
        <v>8.2083333333333335E-4</v>
      </c>
      <c r="G89">
        <f t="shared" si="31"/>
        <v>0</v>
      </c>
      <c r="H89">
        <f t="shared" si="28"/>
        <v>0</v>
      </c>
      <c r="I89" s="4">
        <f t="shared" si="29"/>
        <v>0</v>
      </c>
      <c r="J89" s="4"/>
    </row>
    <row r="90" spans="1:14">
      <c r="A90" s="6">
        <v>42361</v>
      </c>
      <c r="B90" s="7" t="s">
        <v>44</v>
      </c>
      <c r="C90">
        <v>20960</v>
      </c>
      <c r="D90">
        <v>30</v>
      </c>
      <c r="E90">
        <f t="shared" si="35"/>
        <v>49.25</v>
      </c>
      <c r="F90">
        <f t="shared" si="30"/>
        <v>8.2083333333333335E-4</v>
      </c>
      <c r="G90">
        <f t="shared" si="31"/>
        <v>698.66666666666663</v>
      </c>
      <c r="H90">
        <f t="shared" si="28"/>
        <v>851167.5126903553</v>
      </c>
      <c r="I90" s="4">
        <f t="shared" si="29"/>
        <v>851167.5126903553</v>
      </c>
      <c r="J90" s="4"/>
    </row>
    <row r="91" spans="1:14">
      <c r="A91" s="6">
        <v>42361</v>
      </c>
      <c r="B91" s="7" t="s">
        <v>45</v>
      </c>
      <c r="C91">
        <v>18571</v>
      </c>
      <c r="D91">
        <v>30</v>
      </c>
      <c r="E91">
        <v>49.8</v>
      </c>
      <c r="F91">
        <f t="shared" si="30"/>
        <v>8.3000000000000001E-4</v>
      </c>
      <c r="G91">
        <f t="shared" si="31"/>
        <v>619.0333333333333</v>
      </c>
      <c r="H91">
        <f t="shared" si="28"/>
        <v>745823.29317269067</v>
      </c>
      <c r="I91" s="4">
        <f t="shared" si="29"/>
        <v>745823.29317269067</v>
      </c>
      <c r="J91" s="4"/>
    </row>
    <row r="97" spans="2:7">
      <c r="B97" s="8"/>
      <c r="G97" s="8"/>
    </row>
    <row r="98" spans="2:7">
      <c r="B98" s="8"/>
      <c r="G98" s="8"/>
    </row>
    <row r="99" spans="2:7">
      <c r="B99" s="8"/>
      <c r="G99" s="8"/>
    </row>
    <row r="100" spans="2:7">
      <c r="B100" s="8"/>
      <c r="G100" s="8"/>
    </row>
    <row r="101" spans="2:7">
      <c r="B101" s="8"/>
      <c r="G101" s="8"/>
    </row>
    <row r="102" spans="2:7">
      <c r="B102" s="8"/>
      <c r="G102" s="8"/>
    </row>
    <row r="103" spans="2:7">
      <c r="B103" s="8"/>
      <c r="G103" s="8"/>
    </row>
    <row r="104" spans="2:7">
      <c r="B104" s="8"/>
      <c r="G104" s="8"/>
    </row>
    <row r="105" spans="2:7">
      <c r="B105" s="8"/>
      <c r="G105" s="8"/>
    </row>
    <row r="109" spans="2:7">
      <c r="B109" s="8"/>
      <c r="G109" s="8"/>
    </row>
    <row r="110" spans="2:7">
      <c r="B110" s="8"/>
      <c r="G110" s="8"/>
    </row>
    <row r="111" spans="2:7">
      <c r="B111" s="8"/>
      <c r="G111" s="8"/>
    </row>
    <row r="112" spans="2:7">
      <c r="B112" s="8"/>
      <c r="G112" s="8"/>
    </row>
    <row r="113" spans="2:7">
      <c r="B113" s="8"/>
      <c r="G113" s="8"/>
    </row>
    <row r="114" spans="2:7">
      <c r="B114" s="8"/>
      <c r="G114" s="8"/>
    </row>
    <row r="115" spans="2:7">
      <c r="B115" s="8"/>
      <c r="G115" s="8"/>
    </row>
    <row r="116" spans="2:7">
      <c r="B116" s="8"/>
      <c r="G116" s="8"/>
    </row>
    <row r="117" spans="2:7">
      <c r="B117" s="8"/>
      <c r="G117" s="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zoomScale="125" zoomScaleNormal="125" zoomScalePageLayoutView="125" workbookViewId="0">
      <selection activeCell="A4" sqref="A4"/>
    </sheetView>
  </sheetViews>
  <sheetFormatPr baseColWidth="10" defaultRowHeight="15" x14ac:dyDescent="0"/>
  <cols>
    <col min="3" max="3" width="13.5" customWidth="1"/>
    <col min="7" max="7" width="15.5" customWidth="1"/>
    <col min="8" max="8" width="16.5" customWidth="1"/>
    <col min="9" max="9" width="17.33203125" customWidth="1"/>
    <col min="10" max="10" width="10.83203125" style="31"/>
    <col min="11" max="11" width="12.6640625" bestFit="1" customWidth="1"/>
  </cols>
  <sheetData>
    <row r="1" spans="1:12" s="23" customFormat="1">
      <c r="A1" s="33" t="s">
        <v>51</v>
      </c>
      <c r="I1" s="25"/>
      <c r="J1" s="31"/>
      <c r="K1" s="28"/>
    </row>
    <row r="2" spans="1:12" s="24" customFormat="1">
      <c r="I2" s="26"/>
      <c r="J2" s="31"/>
      <c r="K2" s="29"/>
    </row>
    <row r="3" spans="1:12" s="23" customFormat="1">
      <c r="A3" s="23" t="s">
        <v>52</v>
      </c>
      <c r="I3" s="25"/>
      <c r="J3" s="31"/>
      <c r="K3" s="28"/>
    </row>
    <row r="4" spans="1:12" s="23" customFormat="1">
      <c r="A4" s="18" t="s">
        <v>48</v>
      </c>
      <c r="I4" s="25"/>
      <c r="J4" s="31"/>
      <c r="K4" s="28"/>
    </row>
    <row r="5" spans="1:12" s="22" customFormat="1" ht="17" customHeight="1">
      <c r="A5" s="18" t="s">
        <v>53</v>
      </c>
      <c r="I5" s="27"/>
      <c r="J5" s="31"/>
      <c r="K5" s="30"/>
    </row>
    <row r="7" spans="1:12">
      <c r="A7" s="5" t="s">
        <v>9</v>
      </c>
      <c r="B7" s="5" t="s">
        <v>10</v>
      </c>
      <c r="C7" s="5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17</v>
      </c>
      <c r="J7" s="31" t="s">
        <v>18</v>
      </c>
      <c r="K7" s="5" t="s">
        <v>49</v>
      </c>
      <c r="L7" s="5" t="s">
        <v>50</v>
      </c>
    </row>
    <row r="8" spans="1:12">
      <c r="A8" s="6">
        <v>42348</v>
      </c>
      <c r="B8">
        <v>1516</v>
      </c>
      <c r="C8">
        <v>8.68</v>
      </c>
      <c r="D8">
        <v>62</v>
      </c>
      <c r="E8">
        <v>67.7</v>
      </c>
      <c r="F8">
        <v>68.599999999999994</v>
      </c>
      <c r="G8">
        <f>D8-C8</f>
        <v>53.32</v>
      </c>
      <c r="H8">
        <f>E8-C8</f>
        <v>59.02</v>
      </c>
      <c r="I8">
        <f>F8-C8</f>
        <v>59.919999999999995</v>
      </c>
      <c r="J8" s="31">
        <f>AVERAGE(G8:I8)</f>
        <v>57.419999999999995</v>
      </c>
      <c r="K8">
        <f>STDEV(G8:I8)</f>
        <v>3.5791060336346545</v>
      </c>
      <c r="L8">
        <f>K8/(SQRT(3))</f>
        <v>2.0663978319771816</v>
      </c>
    </row>
    <row r="9" spans="1:12">
      <c r="A9" s="6">
        <v>42348</v>
      </c>
      <c r="B9">
        <v>373</v>
      </c>
      <c r="C9">
        <v>11.7</v>
      </c>
      <c r="D9">
        <v>79.099999999999994</v>
      </c>
      <c r="E9">
        <v>79.099999999999994</v>
      </c>
      <c r="F9">
        <v>78</v>
      </c>
      <c r="G9">
        <f>D9-C9</f>
        <v>67.399999999999991</v>
      </c>
      <c r="H9">
        <f>E9-C9</f>
        <v>67.399999999999991</v>
      </c>
      <c r="I9">
        <f>F9-C9</f>
        <v>66.3</v>
      </c>
      <c r="J9" s="31">
        <f>AVERAGE(G9:I9)</f>
        <v>67.033333333333317</v>
      </c>
      <c r="K9">
        <f t="shared" ref="K9:K72" si="0">STDEV(G9:I9)</f>
        <v>0.63508529610858511</v>
      </c>
      <c r="L9">
        <f t="shared" ref="L9:L42" si="1">K9/(SQRT(3))</f>
        <v>0.36666666666666481</v>
      </c>
    </row>
    <row r="10" spans="1:12">
      <c r="A10" s="6">
        <v>42348</v>
      </c>
      <c r="B10" t="s">
        <v>21</v>
      </c>
      <c r="C10">
        <v>11.7</v>
      </c>
      <c r="D10">
        <v>106</v>
      </c>
      <c r="E10">
        <v>103</v>
      </c>
      <c r="F10">
        <v>102</v>
      </c>
      <c r="G10">
        <f t="shared" ref="G10:G14" si="2">D10-C10</f>
        <v>94.3</v>
      </c>
      <c r="H10">
        <f t="shared" ref="H10:H14" si="3">E10-C10</f>
        <v>91.3</v>
      </c>
      <c r="I10">
        <f t="shared" ref="I10:I14" si="4">F10-C10</f>
        <v>90.3</v>
      </c>
      <c r="J10" s="31">
        <f t="shared" ref="J10:J14" si="5">AVERAGE(G10:I10)</f>
        <v>91.966666666666654</v>
      </c>
      <c r="K10">
        <f t="shared" si="0"/>
        <v>2.0816659994661331</v>
      </c>
      <c r="L10">
        <f t="shared" si="1"/>
        <v>1.2018504251546633</v>
      </c>
    </row>
    <row r="11" spans="1:12">
      <c r="A11" s="6">
        <v>42348</v>
      </c>
      <c r="B11" t="s">
        <v>22</v>
      </c>
      <c r="C11">
        <v>11.7</v>
      </c>
      <c r="D11">
        <v>18.600000000000001</v>
      </c>
      <c r="E11">
        <v>18.8</v>
      </c>
      <c r="F11">
        <v>20.8</v>
      </c>
      <c r="G11">
        <f t="shared" si="2"/>
        <v>6.9000000000000021</v>
      </c>
      <c r="H11">
        <f t="shared" si="3"/>
        <v>7.1000000000000014</v>
      </c>
      <c r="I11">
        <f t="shared" si="4"/>
        <v>9.1000000000000014</v>
      </c>
      <c r="J11" s="31">
        <f t="shared" si="5"/>
        <v>7.700000000000002</v>
      </c>
      <c r="K11">
        <f t="shared" si="0"/>
        <v>1.2165525060596398</v>
      </c>
      <c r="L11">
        <f t="shared" si="1"/>
        <v>0.70237691685684689</v>
      </c>
    </row>
    <row r="12" spans="1:12">
      <c r="A12" s="6">
        <v>42348</v>
      </c>
      <c r="B12">
        <v>379</v>
      </c>
      <c r="C12">
        <v>11.6</v>
      </c>
      <c r="D12">
        <v>65.099999999999994</v>
      </c>
      <c r="E12">
        <v>76.099999999999994</v>
      </c>
      <c r="F12">
        <v>68.599999999999994</v>
      </c>
      <c r="G12">
        <f t="shared" si="2"/>
        <v>53.499999999999993</v>
      </c>
      <c r="H12">
        <f t="shared" si="3"/>
        <v>64.5</v>
      </c>
      <c r="I12">
        <f t="shared" si="4"/>
        <v>56.999999999999993</v>
      </c>
      <c r="J12" s="31">
        <f t="shared" si="5"/>
        <v>58.333333333333336</v>
      </c>
      <c r="K12">
        <f t="shared" si="0"/>
        <v>5.6199051000291256</v>
      </c>
      <c r="L12">
        <f t="shared" si="1"/>
        <v>3.2446537223219667</v>
      </c>
    </row>
    <row r="13" spans="1:12">
      <c r="A13" s="6">
        <v>42348</v>
      </c>
      <c r="B13" t="s">
        <v>23</v>
      </c>
      <c r="C13">
        <v>11.6</v>
      </c>
      <c r="D13">
        <v>105</v>
      </c>
      <c r="E13">
        <v>122</v>
      </c>
      <c r="F13">
        <v>121</v>
      </c>
      <c r="G13">
        <f t="shared" si="2"/>
        <v>93.4</v>
      </c>
      <c r="H13">
        <f t="shared" si="3"/>
        <v>110.4</v>
      </c>
      <c r="I13">
        <f t="shared" si="4"/>
        <v>109.4</v>
      </c>
      <c r="J13" s="31">
        <f t="shared" si="5"/>
        <v>104.40000000000002</v>
      </c>
      <c r="K13">
        <f t="shared" si="0"/>
        <v>9.5393920141694561</v>
      </c>
      <c r="L13">
        <f t="shared" si="1"/>
        <v>5.5075705472861021</v>
      </c>
    </row>
    <row r="14" spans="1:12">
      <c r="A14" s="6">
        <v>42348</v>
      </c>
      <c r="B14" t="s">
        <v>24</v>
      </c>
      <c r="C14">
        <v>11.6</v>
      </c>
      <c r="D14">
        <v>18.5</v>
      </c>
      <c r="E14">
        <v>23</v>
      </c>
      <c r="F14">
        <v>20.100000000000001</v>
      </c>
      <c r="G14">
        <f t="shared" si="2"/>
        <v>6.9</v>
      </c>
      <c r="H14">
        <f t="shared" si="3"/>
        <v>11.4</v>
      </c>
      <c r="I14">
        <f t="shared" si="4"/>
        <v>8.5000000000000018</v>
      </c>
      <c r="J14" s="31">
        <f t="shared" si="5"/>
        <v>8.9333333333333353</v>
      </c>
      <c r="K14">
        <f t="shared" si="0"/>
        <v>2.2810816147900801</v>
      </c>
      <c r="L14">
        <f t="shared" si="1"/>
        <v>1.316983084342559</v>
      </c>
    </row>
    <row r="15" spans="1:12">
      <c r="A15" s="6">
        <v>42348</v>
      </c>
      <c r="B15">
        <v>607</v>
      </c>
      <c r="C15">
        <v>5.46</v>
      </c>
      <c r="D15">
        <v>53.4</v>
      </c>
      <c r="E15">
        <v>63.5</v>
      </c>
      <c r="F15">
        <v>64.099999999999994</v>
      </c>
      <c r="G15">
        <f t="shared" ref="G15:G78" si="6">D15-C15</f>
        <v>47.94</v>
      </c>
      <c r="H15">
        <f t="shared" ref="H15:H78" si="7">E15-C15</f>
        <v>58.04</v>
      </c>
      <c r="I15">
        <f t="shared" ref="I15:I42" si="8">F15-C15</f>
        <v>58.639999999999993</v>
      </c>
      <c r="J15" s="31">
        <f t="shared" ref="J15:J78" si="9">AVERAGE(G15:I15)</f>
        <v>54.873333333333328</v>
      </c>
      <c r="K15">
        <f t="shared" si="0"/>
        <v>6.0119325789078273</v>
      </c>
      <c r="L15">
        <f t="shared" si="1"/>
        <v>3.4709908927823152</v>
      </c>
    </row>
    <row r="17" spans="1:12">
      <c r="A17" s="6">
        <v>42349</v>
      </c>
      <c r="B17">
        <v>1516</v>
      </c>
      <c r="C17">
        <v>10.3</v>
      </c>
      <c r="D17">
        <v>54.9</v>
      </c>
      <c r="E17">
        <v>65</v>
      </c>
      <c r="F17">
        <v>71.8</v>
      </c>
      <c r="G17">
        <f>D17-C17</f>
        <v>44.599999999999994</v>
      </c>
      <c r="H17">
        <f t="shared" si="7"/>
        <v>54.7</v>
      </c>
      <c r="I17">
        <f t="shared" si="8"/>
        <v>61.5</v>
      </c>
      <c r="J17" s="31">
        <f t="shared" si="9"/>
        <v>53.6</v>
      </c>
      <c r="K17">
        <f t="shared" si="0"/>
        <v>8.5035286793189275</v>
      </c>
      <c r="L17">
        <f t="shared" si="1"/>
        <v>4.9095145720664863</v>
      </c>
    </row>
    <row r="18" spans="1:12">
      <c r="A18" s="6">
        <v>42349</v>
      </c>
      <c r="B18">
        <v>373</v>
      </c>
      <c r="C18">
        <v>13.1</v>
      </c>
      <c r="D18">
        <v>80.599999999999994</v>
      </c>
      <c r="E18">
        <v>74.7</v>
      </c>
      <c r="F18">
        <v>93</v>
      </c>
      <c r="G18">
        <f t="shared" si="6"/>
        <v>67.5</v>
      </c>
      <c r="H18">
        <f t="shared" si="7"/>
        <v>61.6</v>
      </c>
      <c r="I18">
        <f t="shared" si="8"/>
        <v>79.900000000000006</v>
      </c>
      <c r="J18" s="31">
        <f t="shared" si="9"/>
        <v>69.666666666666671</v>
      </c>
      <c r="K18">
        <f t="shared" si="0"/>
        <v>9.340413980832686</v>
      </c>
      <c r="L18">
        <f t="shared" si="1"/>
        <v>5.3926905261762954</v>
      </c>
    </row>
    <row r="19" spans="1:12">
      <c r="A19" s="6">
        <v>42349</v>
      </c>
      <c r="B19" t="s">
        <v>25</v>
      </c>
      <c r="C19">
        <v>13.1</v>
      </c>
      <c r="D19">
        <v>114</v>
      </c>
      <c r="E19">
        <v>108</v>
      </c>
      <c r="F19">
        <v>128</v>
      </c>
      <c r="G19">
        <f t="shared" si="6"/>
        <v>100.9</v>
      </c>
      <c r="H19">
        <f t="shared" si="7"/>
        <v>94.9</v>
      </c>
      <c r="I19">
        <f t="shared" si="8"/>
        <v>114.9</v>
      </c>
      <c r="J19" s="31">
        <f t="shared" si="9"/>
        <v>103.56666666666668</v>
      </c>
      <c r="K19">
        <f t="shared" si="0"/>
        <v>10.263202878893768</v>
      </c>
      <c r="L19">
        <f t="shared" si="1"/>
        <v>5.9254629448770597</v>
      </c>
    </row>
    <row r="20" spans="1:12">
      <c r="A20" s="6">
        <v>42349</v>
      </c>
      <c r="B20" t="s">
        <v>26</v>
      </c>
      <c r="C20">
        <v>13.1</v>
      </c>
      <c r="D20">
        <v>22.3</v>
      </c>
      <c r="E20">
        <v>18.600000000000001</v>
      </c>
      <c r="F20">
        <v>22.6</v>
      </c>
      <c r="G20">
        <f t="shared" si="6"/>
        <v>9.2000000000000011</v>
      </c>
      <c r="I20">
        <f t="shared" si="8"/>
        <v>9.5000000000000018</v>
      </c>
      <c r="J20" s="31">
        <f t="shared" si="9"/>
        <v>9.3500000000000014</v>
      </c>
      <c r="K20">
        <f t="shared" si="0"/>
        <v>0.21213203435596475</v>
      </c>
      <c r="L20">
        <f t="shared" si="1"/>
        <v>0.1224744871391592</v>
      </c>
    </row>
    <row r="21" spans="1:12">
      <c r="A21" s="6">
        <v>42349</v>
      </c>
      <c r="B21">
        <v>379</v>
      </c>
      <c r="C21">
        <v>14.1</v>
      </c>
      <c r="D21">
        <v>51.5</v>
      </c>
      <c r="E21">
        <v>53</v>
      </c>
      <c r="F21">
        <v>52.3</v>
      </c>
      <c r="G21">
        <f t="shared" si="6"/>
        <v>37.4</v>
      </c>
      <c r="H21">
        <f t="shared" si="7"/>
        <v>38.9</v>
      </c>
      <c r="I21">
        <f t="shared" si="8"/>
        <v>38.199999999999996</v>
      </c>
      <c r="J21" s="31">
        <f t="shared" si="9"/>
        <v>38.166666666666664</v>
      </c>
      <c r="K21">
        <f t="shared" si="0"/>
        <v>0.75055534994651341</v>
      </c>
      <c r="L21">
        <f t="shared" si="1"/>
        <v>0.43333333333333329</v>
      </c>
    </row>
    <row r="22" spans="1:12">
      <c r="A22" s="6">
        <v>42349</v>
      </c>
      <c r="B22" t="s">
        <v>27</v>
      </c>
      <c r="C22">
        <v>14.1</v>
      </c>
      <c r="D22">
        <v>91.1</v>
      </c>
      <c r="E22">
        <v>95.7</v>
      </c>
      <c r="F22">
        <v>97.7</v>
      </c>
      <c r="G22">
        <f t="shared" si="6"/>
        <v>77</v>
      </c>
      <c r="H22">
        <f t="shared" si="7"/>
        <v>81.600000000000009</v>
      </c>
      <c r="I22">
        <f t="shared" si="8"/>
        <v>83.600000000000009</v>
      </c>
      <c r="J22" s="31">
        <f t="shared" si="9"/>
        <v>80.733333333333348</v>
      </c>
      <c r="K22">
        <f t="shared" si="0"/>
        <v>3.3842773723992194</v>
      </c>
      <c r="L22">
        <f t="shared" si="1"/>
        <v>1.9539134519670489</v>
      </c>
    </row>
    <row r="23" spans="1:12">
      <c r="A23" s="6">
        <v>42349</v>
      </c>
      <c r="B23" t="s">
        <v>28</v>
      </c>
      <c r="C23">
        <v>14.1</v>
      </c>
      <c r="D23">
        <v>18.2</v>
      </c>
      <c r="E23">
        <v>19.3</v>
      </c>
      <c r="F23">
        <v>19.399999999999999</v>
      </c>
      <c r="G23">
        <f t="shared" si="6"/>
        <v>4.0999999999999996</v>
      </c>
      <c r="H23">
        <f t="shared" si="7"/>
        <v>5.2000000000000011</v>
      </c>
      <c r="I23">
        <f t="shared" si="8"/>
        <v>5.2999999999999989</v>
      </c>
      <c r="J23" s="31">
        <f t="shared" si="9"/>
        <v>4.8666666666666663</v>
      </c>
      <c r="K23">
        <f t="shared" si="0"/>
        <v>0.66583281184794063</v>
      </c>
      <c r="L23">
        <f t="shared" si="1"/>
        <v>0.38441875315569402</v>
      </c>
    </row>
    <row r="24" spans="1:12">
      <c r="A24" s="6">
        <v>42349</v>
      </c>
      <c r="B24">
        <v>607</v>
      </c>
      <c r="C24">
        <v>5.78</v>
      </c>
      <c r="D24">
        <v>58.9</v>
      </c>
      <c r="E24">
        <v>68.599999999999994</v>
      </c>
      <c r="F24">
        <v>71.5</v>
      </c>
      <c r="G24">
        <f t="shared" si="6"/>
        <v>53.12</v>
      </c>
      <c r="H24">
        <f t="shared" si="7"/>
        <v>62.819999999999993</v>
      </c>
      <c r="I24">
        <f t="shared" si="8"/>
        <v>65.72</v>
      </c>
      <c r="J24" s="31">
        <f t="shared" si="9"/>
        <v>60.553333333333335</v>
      </c>
      <c r="K24">
        <f t="shared" si="0"/>
        <v>6.5987372529396362</v>
      </c>
      <c r="L24">
        <f t="shared" si="1"/>
        <v>3.8097827292963107</v>
      </c>
    </row>
    <row r="26" spans="1:12">
      <c r="A26" s="6">
        <v>42350</v>
      </c>
      <c r="B26" s="7">
        <v>1516</v>
      </c>
      <c r="C26">
        <v>11.7</v>
      </c>
      <c r="D26">
        <v>66.599999999999994</v>
      </c>
      <c r="E26">
        <v>71.900000000000006</v>
      </c>
      <c r="F26">
        <v>70.599999999999994</v>
      </c>
      <c r="G26">
        <f t="shared" si="6"/>
        <v>54.899999999999991</v>
      </c>
      <c r="H26">
        <f t="shared" si="7"/>
        <v>60.2</v>
      </c>
      <c r="I26">
        <f t="shared" si="8"/>
        <v>58.899999999999991</v>
      </c>
      <c r="J26" s="31">
        <f t="shared" si="9"/>
        <v>58</v>
      </c>
      <c r="K26">
        <f t="shared" si="0"/>
        <v>2.7622454633866314</v>
      </c>
      <c r="L26">
        <f t="shared" si="1"/>
        <v>1.5947831618540942</v>
      </c>
    </row>
    <row r="27" spans="1:12">
      <c r="A27" s="6">
        <v>42350</v>
      </c>
      <c r="B27" s="7">
        <v>373</v>
      </c>
      <c r="C27">
        <v>15.9</v>
      </c>
      <c r="D27">
        <v>118</v>
      </c>
      <c r="E27">
        <v>116</v>
      </c>
      <c r="F27">
        <v>114</v>
      </c>
      <c r="G27">
        <f t="shared" si="6"/>
        <v>102.1</v>
      </c>
      <c r="H27">
        <f t="shared" si="7"/>
        <v>100.1</v>
      </c>
      <c r="I27">
        <f t="shared" si="8"/>
        <v>98.1</v>
      </c>
      <c r="J27" s="31">
        <f t="shared" si="9"/>
        <v>100.09999999999998</v>
      </c>
      <c r="K27">
        <f t="shared" si="0"/>
        <v>2</v>
      </c>
      <c r="L27">
        <f t="shared" si="1"/>
        <v>1.1547005383792517</v>
      </c>
    </row>
    <row r="28" spans="1:12">
      <c r="A28" s="6">
        <v>42350</v>
      </c>
      <c r="B28" s="7" t="s">
        <v>25</v>
      </c>
      <c r="C28">
        <v>15.9</v>
      </c>
      <c r="D28">
        <v>160</v>
      </c>
      <c r="E28">
        <v>157</v>
      </c>
      <c r="F28">
        <v>159</v>
      </c>
      <c r="G28">
        <f t="shared" si="6"/>
        <v>144.1</v>
      </c>
      <c r="H28">
        <f t="shared" si="7"/>
        <v>141.1</v>
      </c>
      <c r="I28">
        <f t="shared" si="8"/>
        <v>143.1</v>
      </c>
      <c r="J28" s="31">
        <f t="shared" si="9"/>
        <v>142.76666666666665</v>
      </c>
      <c r="K28">
        <f t="shared" si="0"/>
        <v>1.5275252316519468</v>
      </c>
      <c r="L28">
        <f t="shared" si="1"/>
        <v>0.88191710368819698</v>
      </c>
    </row>
    <row r="29" spans="1:12">
      <c r="A29" s="6">
        <v>42350</v>
      </c>
      <c r="B29" s="7" t="s">
        <v>26</v>
      </c>
      <c r="C29">
        <v>15.9</v>
      </c>
      <c r="D29">
        <v>29.9</v>
      </c>
      <c r="E29">
        <v>28</v>
      </c>
      <c r="F29">
        <v>27.6</v>
      </c>
      <c r="G29">
        <f t="shared" si="6"/>
        <v>13.999999999999998</v>
      </c>
      <c r="H29">
        <f t="shared" si="7"/>
        <v>12.1</v>
      </c>
      <c r="I29">
        <f t="shared" si="8"/>
        <v>11.700000000000001</v>
      </c>
      <c r="J29" s="31">
        <f t="shared" si="9"/>
        <v>12.6</v>
      </c>
      <c r="K29">
        <f t="shared" si="0"/>
        <v>1.2288205727444494</v>
      </c>
      <c r="L29">
        <f t="shared" si="1"/>
        <v>0.70945988845975805</v>
      </c>
    </row>
    <row r="30" spans="1:12">
      <c r="A30" s="6">
        <v>42350</v>
      </c>
      <c r="B30" s="7">
        <v>379</v>
      </c>
      <c r="C30">
        <v>16.399999999999999</v>
      </c>
      <c r="D30">
        <v>115</v>
      </c>
      <c r="E30">
        <v>130</v>
      </c>
      <c r="F30">
        <v>110</v>
      </c>
      <c r="G30">
        <f t="shared" si="6"/>
        <v>98.6</v>
      </c>
      <c r="H30">
        <f t="shared" si="7"/>
        <v>113.6</v>
      </c>
      <c r="I30">
        <f t="shared" si="8"/>
        <v>93.6</v>
      </c>
      <c r="J30" s="31">
        <f t="shared" si="9"/>
        <v>101.93333333333332</v>
      </c>
      <c r="K30">
        <f t="shared" si="0"/>
        <v>10.408329997330664</v>
      </c>
      <c r="L30">
        <f t="shared" si="1"/>
        <v>6.0092521257733162</v>
      </c>
    </row>
    <row r="31" spans="1:12">
      <c r="A31" s="6">
        <v>42350</v>
      </c>
      <c r="B31" s="7" t="s">
        <v>27</v>
      </c>
      <c r="C31">
        <v>16.399999999999999</v>
      </c>
      <c r="D31">
        <v>197</v>
      </c>
      <c r="E31">
        <v>212</v>
      </c>
      <c r="F31">
        <v>190</v>
      </c>
      <c r="G31">
        <f t="shared" si="6"/>
        <v>180.6</v>
      </c>
      <c r="H31">
        <f t="shared" si="7"/>
        <v>195.6</v>
      </c>
      <c r="I31">
        <f t="shared" si="8"/>
        <v>173.6</v>
      </c>
      <c r="J31" s="31">
        <f t="shared" si="9"/>
        <v>183.26666666666665</v>
      </c>
      <c r="K31">
        <f t="shared" si="0"/>
        <v>11.239810200058244</v>
      </c>
      <c r="L31">
        <f t="shared" si="1"/>
        <v>6.4893074446439289</v>
      </c>
    </row>
    <row r="32" spans="1:12">
      <c r="A32" s="6">
        <v>42350</v>
      </c>
      <c r="B32" s="7" t="s">
        <v>28</v>
      </c>
      <c r="C32">
        <v>16.399999999999999</v>
      </c>
      <c r="D32">
        <v>27.4</v>
      </c>
      <c r="E32">
        <v>26</v>
      </c>
      <c r="F32">
        <v>27.3</v>
      </c>
      <c r="G32">
        <f t="shared" si="6"/>
        <v>11</v>
      </c>
      <c r="H32">
        <f t="shared" si="7"/>
        <v>9.6000000000000014</v>
      </c>
      <c r="I32">
        <f t="shared" si="8"/>
        <v>10.900000000000002</v>
      </c>
      <c r="J32" s="31">
        <f t="shared" si="9"/>
        <v>10.500000000000002</v>
      </c>
      <c r="K32">
        <f t="shared" si="0"/>
        <v>0.7810249675906652</v>
      </c>
      <c r="L32">
        <f t="shared" si="1"/>
        <v>0.45092497528228931</v>
      </c>
    </row>
    <row r="33" spans="1:12">
      <c r="A33" s="6">
        <v>42350</v>
      </c>
      <c r="B33" s="7">
        <v>607</v>
      </c>
      <c r="C33">
        <v>5.85</v>
      </c>
      <c r="D33">
        <v>70.599999999999994</v>
      </c>
      <c r="E33">
        <v>67.5</v>
      </c>
      <c r="F33">
        <v>74.5</v>
      </c>
      <c r="G33">
        <f t="shared" si="6"/>
        <v>64.75</v>
      </c>
      <c r="H33">
        <f t="shared" si="7"/>
        <v>61.65</v>
      </c>
      <c r="I33">
        <f t="shared" si="8"/>
        <v>68.650000000000006</v>
      </c>
      <c r="J33" s="31">
        <f t="shared" si="9"/>
        <v>65.016666666666666</v>
      </c>
      <c r="K33">
        <f t="shared" si="0"/>
        <v>3.5076107727815748</v>
      </c>
      <c r="L33">
        <f t="shared" si="1"/>
        <v>2.0251200238778737</v>
      </c>
    </row>
    <row r="35" spans="1:12">
      <c r="A35" s="6">
        <v>42353</v>
      </c>
      <c r="B35" s="7">
        <v>1516</v>
      </c>
      <c r="C35">
        <v>4.74</v>
      </c>
      <c r="D35">
        <v>34.4</v>
      </c>
      <c r="E35">
        <v>32</v>
      </c>
      <c r="F35">
        <v>33.200000000000003</v>
      </c>
      <c r="G35">
        <f t="shared" si="6"/>
        <v>29.659999999999997</v>
      </c>
      <c r="H35">
        <f t="shared" si="7"/>
        <v>27.259999999999998</v>
      </c>
      <c r="I35">
        <f t="shared" si="8"/>
        <v>28.46</v>
      </c>
      <c r="J35" s="31">
        <f t="shared" si="9"/>
        <v>28.459999999999997</v>
      </c>
      <c r="K35">
        <f t="shared" si="0"/>
        <v>1.1999999999999993</v>
      </c>
      <c r="L35">
        <f t="shared" si="1"/>
        <v>0.69282032302755059</v>
      </c>
    </row>
    <row r="36" spans="1:12">
      <c r="A36" s="6">
        <v>42353</v>
      </c>
      <c r="B36" s="7">
        <v>373</v>
      </c>
      <c r="C36">
        <v>10.199999999999999</v>
      </c>
      <c r="D36">
        <v>69.8</v>
      </c>
      <c r="E36">
        <v>64.5</v>
      </c>
      <c r="F36">
        <v>68.8</v>
      </c>
      <c r="G36">
        <f t="shared" si="6"/>
        <v>59.599999999999994</v>
      </c>
      <c r="H36">
        <f t="shared" si="7"/>
        <v>54.3</v>
      </c>
      <c r="I36">
        <f t="shared" si="8"/>
        <v>58.599999999999994</v>
      </c>
      <c r="J36" s="31">
        <f t="shared" si="9"/>
        <v>57.5</v>
      </c>
      <c r="K36">
        <f t="shared" si="0"/>
        <v>2.8160255680657431</v>
      </c>
      <c r="L36">
        <f t="shared" si="1"/>
        <v>1.6258331197676257</v>
      </c>
    </row>
    <row r="37" spans="1:12">
      <c r="A37" s="6">
        <v>42353</v>
      </c>
      <c r="B37" s="7" t="s">
        <v>25</v>
      </c>
      <c r="C37">
        <v>10.199999999999999</v>
      </c>
      <c r="D37">
        <v>109</v>
      </c>
      <c r="E37">
        <v>99.7</v>
      </c>
      <c r="F37">
        <v>106</v>
      </c>
      <c r="G37">
        <f t="shared" si="6"/>
        <v>98.8</v>
      </c>
      <c r="H37">
        <f t="shared" si="7"/>
        <v>89.5</v>
      </c>
      <c r="I37">
        <f t="shared" si="8"/>
        <v>95.8</v>
      </c>
      <c r="J37" s="31">
        <f t="shared" si="9"/>
        <v>94.7</v>
      </c>
      <c r="K37">
        <f t="shared" si="0"/>
        <v>4.7465777145223251</v>
      </c>
      <c r="L37">
        <f t="shared" si="1"/>
        <v>2.7404379212089434</v>
      </c>
    </row>
    <row r="38" spans="1:12">
      <c r="A38" s="6">
        <v>42353</v>
      </c>
      <c r="B38" s="7" t="s">
        <v>26</v>
      </c>
      <c r="C38">
        <v>10.199999999999999</v>
      </c>
      <c r="D38">
        <v>18.7</v>
      </c>
      <c r="E38">
        <v>16.7</v>
      </c>
      <c r="F38">
        <v>17.8</v>
      </c>
      <c r="G38">
        <f t="shared" si="6"/>
        <v>8.5</v>
      </c>
      <c r="H38">
        <f t="shared" si="7"/>
        <v>6.5</v>
      </c>
      <c r="I38">
        <f t="shared" si="8"/>
        <v>7.6000000000000014</v>
      </c>
      <c r="J38" s="31">
        <f t="shared" si="9"/>
        <v>7.5333333333333341</v>
      </c>
      <c r="K38">
        <f t="shared" si="0"/>
        <v>1.0016652800877797</v>
      </c>
      <c r="L38">
        <f t="shared" si="1"/>
        <v>0.57831171909658152</v>
      </c>
    </row>
    <row r="39" spans="1:12">
      <c r="A39" s="6">
        <v>42353</v>
      </c>
      <c r="B39" s="7">
        <v>379</v>
      </c>
      <c r="C39">
        <v>7.48</v>
      </c>
      <c r="D39">
        <v>38.700000000000003</v>
      </c>
      <c r="E39">
        <v>38.1</v>
      </c>
      <c r="F39">
        <v>47.4</v>
      </c>
      <c r="G39">
        <f t="shared" si="6"/>
        <v>31.220000000000002</v>
      </c>
      <c r="H39">
        <f t="shared" si="7"/>
        <v>30.62</v>
      </c>
      <c r="I39">
        <f>F39-C39</f>
        <v>39.92</v>
      </c>
      <c r="J39" s="31">
        <f t="shared" si="9"/>
        <v>33.92</v>
      </c>
      <c r="K39">
        <f t="shared" si="0"/>
        <v>5.2048054718692338</v>
      </c>
      <c r="L39">
        <f t="shared" si="1"/>
        <v>3.0049958402633394</v>
      </c>
    </row>
    <row r="40" spans="1:12">
      <c r="A40" s="6">
        <v>42353</v>
      </c>
      <c r="B40" s="7" t="s">
        <v>27</v>
      </c>
      <c r="C40">
        <v>7.48</v>
      </c>
      <c r="D40">
        <v>80.099999999999994</v>
      </c>
      <c r="E40">
        <v>90.8</v>
      </c>
      <c r="F40">
        <v>102</v>
      </c>
      <c r="G40">
        <f t="shared" si="6"/>
        <v>72.61999999999999</v>
      </c>
      <c r="H40">
        <f t="shared" si="7"/>
        <v>83.32</v>
      </c>
      <c r="I40">
        <f>F40-C40</f>
        <v>94.52</v>
      </c>
      <c r="J40" s="31">
        <f t="shared" si="9"/>
        <v>83.486666666666665</v>
      </c>
      <c r="K40">
        <f t="shared" si="0"/>
        <v>10.95095125244077</v>
      </c>
      <c r="L40">
        <f t="shared" si="1"/>
        <v>6.3225346534791482</v>
      </c>
    </row>
    <row r="41" spans="1:12">
      <c r="A41" s="6">
        <v>42353</v>
      </c>
      <c r="B41" s="7" t="s">
        <v>28</v>
      </c>
      <c r="C41">
        <v>7.48</v>
      </c>
      <c r="D41">
        <v>8.27</v>
      </c>
      <c r="E41">
        <v>8.43</v>
      </c>
      <c r="F41">
        <v>8.1300000000000008</v>
      </c>
      <c r="G41">
        <f t="shared" si="6"/>
        <v>0.78999999999999915</v>
      </c>
      <c r="H41">
        <f t="shared" si="7"/>
        <v>0.94999999999999929</v>
      </c>
      <c r="I41">
        <f>F41-C41</f>
        <v>0.65000000000000036</v>
      </c>
      <c r="J41" s="31">
        <f t="shared" si="9"/>
        <v>0.7966666666666663</v>
      </c>
      <c r="K41">
        <f t="shared" si="0"/>
        <v>0.15011106998930221</v>
      </c>
      <c r="L41">
        <f t="shared" si="1"/>
        <v>8.6666666666666392E-2</v>
      </c>
    </row>
    <row r="42" spans="1:12">
      <c r="A42" s="6">
        <v>42353</v>
      </c>
      <c r="B42" s="7">
        <v>607</v>
      </c>
      <c r="C42">
        <v>3.7</v>
      </c>
      <c r="D42">
        <v>56.1</v>
      </c>
      <c r="E42">
        <v>58.4</v>
      </c>
      <c r="F42">
        <v>59.2</v>
      </c>
      <c r="G42">
        <f t="shared" si="6"/>
        <v>52.4</v>
      </c>
      <c r="H42">
        <f t="shared" si="7"/>
        <v>54.699999999999996</v>
      </c>
      <c r="I42">
        <f t="shared" si="8"/>
        <v>55.5</v>
      </c>
      <c r="J42" s="31">
        <f t="shared" si="9"/>
        <v>54.199999999999996</v>
      </c>
      <c r="K42">
        <f t="shared" si="0"/>
        <v>1.6093476939431082</v>
      </c>
      <c r="L42">
        <f t="shared" si="1"/>
        <v>0.92915732431775699</v>
      </c>
    </row>
    <row r="44" spans="1:12">
      <c r="A44" s="6">
        <v>42355</v>
      </c>
      <c r="B44" s="7">
        <v>1516</v>
      </c>
      <c r="C44">
        <v>4.21</v>
      </c>
      <c r="D44">
        <v>35.5</v>
      </c>
      <c r="E44">
        <v>32.9</v>
      </c>
      <c r="G44">
        <f t="shared" si="6"/>
        <v>31.29</v>
      </c>
      <c r="H44">
        <f t="shared" si="7"/>
        <v>28.689999999999998</v>
      </c>
      <c r="J44" s="31">
        <f>AVERAGE(G43:I44)</f>
        <v>29.99</v>
      </c>
      <c r="K44">
        <f t="shared" si="0"/>
        <v>1.8384776310850246</v>
      </c>
      <c r="L44">
        <f>K44/(SQRT(2))</f>
        <v>1.3000000000000007</v>
      </c>
    </row>
    <row r="45" spans="1:12">
      <c r="A45" s="6">
        <v>42355</v>
      </c>
      <c r="B45" s="7">
        <v>373</v>
      </c>
      <c r="C45">
        <v>10.6</v>
      </c>
      <c r="D45">
        <v>47.1</v>
      </c>
      <c r="E45">
        <v>41.8</v>
      </c>
      <c r="G45">
        <f t="shared" si="6"/>
        <v>36.5</v>
      </c>
      <c r="H45">
        <f t="shared" si="7"/>
        <v>31.199999999999996</v>
      </c>
      <c r="J45" s="31">
        <f t="shared" si="9"/>
        <v>33.849999999999994</v>
      </c>
      <c r="K45">
        <f t="shared" si="0"/>
        <v>3.7476659402887051</v>
      </c>
      <c r="L45">
        <f t="shared" ref="L45:L86" si="10">K45/(SQRT(2))</f>
        <v>2.6500000000000021</v>
      </c>
    </row>
    <row r="46" spans="1:12">
      <c r="A46" s="6">
        <v>42355</v>
      </c>
      <c r="B46" s="7">
        <v>379</v>
      </c>
      <c r="C46">
        <v>7.79</v>
      </c>
      <c r="D46">
        <v>31</v>
      </c>
      <c r="E46">
        <v>33.6</v>
      </c>
      <c r="G46">
        <f t="shared" si="6"/>
        <v>23.21</v>
      </c>
      <c r="H46">
        <f t="shared" si="7"/>
        <v>25.810000000000002</v>
      </c>
      <c r="J46" s="31">
        <f t="shared" si="9"/>
        <v>24.51</v>
      </c>
      <c r="K46">
        <f t="shared" si="0"/>
        <v>1.8384776310850246</v>
      </c>
      <c r="L46">
        <f t="shared" si="10"/>
        <v>1.3000000000000007</v>
      </c>
    </row>
    <row r="47" spans="1:12">
      <c r="A47" s="6">
        <v>42355</v>
      </c>
      <c r="B47" s="7" t="s">
        <v>29</v>
      </c>
      <c r="C47">
        <v>7.79</v>
      </c>
      <c r="D47">
        <v>185</v>
      </c>
      <c r="E47">
        <v>180</v>
      </c>
      <c r="G47">
        <f t="shared" si="6"/>
        <v>177.21</v>
      </c>
      <c r="H47">
        <f t="shared" si="7"/>
        <v>172.21</v>
      </c>
      <c r="J47" s="31">
        <f t="shared" si="9"/>
        <v>174.71</v>
      </c>
      <c r="K47">
        <f t="shared" si="0"/>
        <v>3.5355339059327378</v>
      </c>
      <c r="L47">
        <f t="shared" si="10"/>
        <v>2.5</v>
      </c>
    </row>
    <row r="48" spans="1:12">
      <c r="A48" s="6">
        <v>42355</v>
      </c>
      <c r="B48" s="7" t="s">
        <v>27</v>
      </c>
      <c r="C48">
        <v>7.79</v>
      </c>
      <c r="D48">
        <v>45.5</v>
      </c>
      <c r="E48">
        <v>52.1</v>
      </c>
      <c r="G48">
        <f t="shared" si="6"/>
        <v>37.71</v>
      </c>
      <c r="H48">
        <f t="shared" si="7"/>
        <v>44.31</v>
      </c>
      <c r="J48" s="31">
        <f t="shared" si="9"/>
        <v>41.010000000000005</v>
      </c>
      <c r="K48">
        <f t="shared" si="0"/>
        <v>4.6669047558312142</v>
      </c>
      <c r="L48">
        <f t="shared" si="10"/>
        <v>3.3000000000000003</v>
      </c>
    </row>
    <row r="49" spans="1:12">
      <c r="A49" s="6">
        <v>42355</v>
      </c>
      <c r="B49" s="7" t="s">
        <v>28</v>
      </c>
      <c r="C49">
        <v>7.79</v>
      </c>
      <c r="D49">
        <v>9.52</v>
      </c>
      <c r="E49">
        <v>9.89</v>
      </c>
      <c r="G49">
        <f t="shared" si="6"/>
        <v>1.7299999999999995</v>
      </c>
      <c r="H49">
        <f t="shared" si="7"/>
        <v>2.1000000000000005</v>
      </c>
      <c r="J49" s="31">
        <f t="shared" si="9"/>
        <v>1.915</v>
      </c>
      <c r="K49">
        <f t="shared" si="0"/>
        <v>0.26162950903902327</v>
      </c>
      <c r="L49">
        <f t="shared" si="10"/>
        <v>0.18500000000000047</v>
      </c>
    </row>
    <row r="50" spans="1:12">
      <c r="A50" s="6">
        <v>42355</v>
      </c>
      <c r="B50" s="7">
        <v>607</v>
      </c>
      <c r="C50">
        <v>3.7</v>
      </c>
      <c r="D50">
        <v>60.5</v>
      </c>
      <c r="E50">
        <v>54.8</v>
      </c>
      <c r="G50">
        <f t="shared" si="6"/>
        <v>56.8</v>
      </c>
      <c r="H50">
        <f t="shared" si="7"/>
        <v>51.099999999999994</v>
      </c>
      <c r="J50" s="31">
        <f t="shared" si="9"/>
        <v>53.949999999999996</v>
      </c>
      <c r="K50">
        <f t="shared" si="0"/>
        <v>4.0305086527633227</v>
      </c>
      <c r="L50">
        <f t="shared" si="10"/>
        <v>2.850000000000001</v>
      </c>
    </row>
    <row r="51" spans="1:12">
      <c r="L51">
        <f t="shared" si="10"/>
        <v>0</v>
      </c>
    </row>
    <row r="52" spans="1:12">
      <c r="A52" s="6">
        <v>42356</v>
      </c>
      <c r="B52" s="7">
        <v>1516</v>
      </c>
      <c r="C52">
        <v>4.43</v>
      </c>
      <c r="D52">
        <v>31</v>
      </c>
      <c r="E52">
        <v>31.9</v>
      </c>
      <c r="G52">
        <f t="shared" si="6"/>
        <v>26.57</v>
      </c>
      <c r="H52">
        <f t="shared" si="7"/>
        <v>27.47</v>
      </c>
      <c r="J52" s="31">
        <f t="shared" si="9"/>
        <v>27.02</v>
      </c>
      <c r="K52">
        <f t="shared" si="0"/>
        <v>0.63639610306789174</v>
      </c>
      <c r="L52">
        <f t="shared" si="10"/>
        <v>0.44999999999999923</v>
      </c>
    </row>
    <row r="53" spans="1:12">
      <c r="A53" s="6">
        <v>42356</v>
      </c>
      <c r="B53" s="7">
        <v>373</v>
      </c>
      <c r="L53">
        <f t="shared" si="10"/>
        <v>0</v>
      </c>
    </row>
    <row r="54" spans="1:12">
      <c r="A54" s="6">
        <v>42356</v>
      </c>
      <c r="B54" s="7">
        <v>379</v>
      </c>
      <c r="C54">
        <v>9.52</v>
      </c>
      <c r="D54">
        <v>32</v>
      </c>
      <c r="E54">
        <v>25.3</v>
      </c>
      <c r="G54">
        <f t="shared" si="6"/>
        <v>22.48</v>
      </c>
      <c r="H54">
        <f t="shared" si="7"/>
        <v>15.780000000000001</v>
      </c>
      <c r="J54" s="31">
        <f t="shared" si="9"/>
        <v>19.130000000000003</v>
      </c>
      <c r="K54">
        <f t="shared" si="0"/>
        <v>4.7376154339498617</v>
      </c>
      <c r="L54">
        <f t="shared" si="10"/>
        <v>3.3499999999999952</v>
      </c>
    </row>
    <row r="55" spans="1:12">
      <c r="A55" s="6">
        <v>42356</v>
      </c>
      <c r="B55" s="7" t="s">
        <v>29</v>
      </c>
      <c r="C55">
        <v>9.52</v>
      </c>
      <c r="D55">
        <v>159</v>
      </c>
      <c r="E55">
        <v>145</v>
      </c>
      <c r="G55">
        <f t="shared" si="6"/>
        <v>149.47999999999999</v>
      </c>
      <c r="H55">
        <f t="shared" si="7"/>
        <v>135.47999999999999</v>
      </c>
      <c r="J55" s="31">
        <f t="shared" si="9"/>
        <v>142.47999999999999</v>
      </c>
      <c r="L55">
        <f t="shared" si="10"/>
        <v>0</v>
      </c>
    </row>
    <row r="56" spans="1:12">
      <c r="A56" s="6">
        <v>42356</v>
      </c>
      <c r="B56" s="7" t="s">
        <v>27</v>
      </c>
      <c r="C56">
        <v>9.52</v>
      </c>
      <c r="D56">
        <v>39.6</v>
      </c>
      <c r="E56">
        <v>30.2</v>
      </c>
      <c r="G56">
        <f t="shared" si="6"/>
        <v>30.080000000000002</v>
      </c>
      <c r="H56">
        <f t="shared" si="7"/>
        <v>20.68</v>
      </c>
      <c r="J56" s="31">
        <f t="shared" si="9"/>
        <v>25.380000000000003</v>
      </c>
      <c r="L56">
        <f t="shared" si="10"/>
        <v>0</v>
      </c>
    </row>
    <row r="57" spans="1:12">
      <c r="A57" s="6">
        <v>42356</v>
      </c>
      <c r="B57" s="7" t="s">
        <v>28</v>
      </c>
      <c r="C57">
        <v>9.52</v>
      </c>
      <c r="D57">
        <v>11.6</v>
      </c>
      <c r="E57">
        <v>10.199999999999999</v>
      </c>
      <c r="G57">
        <f t="shared" si="6"/>
        <v>2.08</v>
      </c>
      <c r="H57">
        <f t="shared" si="7"/>
        <v>0.67999999999999972</v>
      </c>
      <c r="J57" s="31">
        <f t="shared" si="9"/>
        <v>1.38</v>
      </c>
      <c r="L57">
        <f t="shared" si="10"/>
        <v>0</v>
      </c>
    </row>
    <row r="58" spans="1:12">
      <c r="A58" s="6">
        <v>42356</v>
      </c>
      <c r="B58" s="7">
        <v>607</v>
      </c>
      <c r="C58">
        <v>4.83</v>
      </c>
      <c r="D58">
        <v>47.5</v>
      </c>
      <c r="E58">
        <v>47.3</v>
      </c>
      <c r="G58">
        <f t="shared" si="6"/>
        <v>42.67</v>
      </c>
      <c r="H58">
        <f t="shared" si="7"/>
        <v>42.47</v>
      </c>
      <c r="J58" s="31">
        <f t="shared" si="9"/>
        <v>42.57</v>
      </c>
      <c r="K58">
        <f t="shared" si="0"/>
        <v>0.14142135623731153</v>
      </c>
      <c r="L58">
        <f t="shared" si="10"/>
        <v>0.10000000000000142</v>
      </c>
    </row>
    <row r="59" spans="1:12">
      <c r="L59">
        <f t="shared" si="10"/>
        <v>0</v>
      </c>
    </row>
    <row r="60" spans="1:12">
      <c r="A60" s="6">
        <v>42357</v>
      </c>
      <c r="B60" s="7">
        <v>1516</v>
      </c>
      <c r="C60">
        <v>4.5599999999999996</v>
      </c>
      <c r="D60">
        <v>36.6</v>
      </c>
      <c r="E60">
        <v>33.299999999999997</v>
      </c>
      <c r="G60">
        <f t="shared" si="6"/>
        <v>32.04</v>
      </c>
      <c r="H60">
        <f t="shared" si="7"/>
        <v>28.74</v>
      </c>
      <c r="J60" s="31">
        <f t="shared" si="9"/>
        <v>30.39</v>
      </c>
      <c r="K60">
        <f t="shared" si="0"/>
        <v>2.3334523779156071</v>
      </c>
      <c r="L60">
        <f t="shared" si="10"/>
        <v>1.6500000000000001</v>
      </c>
    </row>
    <row r="61" spans="1:12">
      <c r="A61" s="6">
        <v>42357</v>
      </c>
      <c r="B61" s="7">
        <v>373</v>
      </c>
      <c r="G61">
        <f t="shared" si="6"/>
        <v>0</v>
      </c>
      <c r="H61">
        <f t="shared" si="7"/>
        <v>0</v>
      </c>
      <c r="J61" s="31">
        <f t="shared" si="9"/>
        <v>0</v>
      </c>
      <c r="K61">
        <f t="shared" si="0"/>
        <v>0</v>
      </c>
      <c r="L61">
        <f t="shared" si="10"/>
        <v>0</v>
      </c>
    </row>
    <row r="62" spans="1:12">
      <c r="A62" s="6">
        <v>42357</v>
      </c>
      <c r="B62" s="7">
        <v>379</v>
      </c>
      <c r="C62">
        <v>9.9600000000000009</v>
      </c>
      <c r="D62">
        <v>45</v>
      </c>
      <c r="E62">
        <v>49.1</v>
      </c>
      <c r="G62">
        <f t="shared" si="6"/>
        <v>35.04</v>
      </c>
      <c r="H62">
        <f t="shared" si="7"/>
        <v>39.14</v>
      </c>
      <c r="J62" s="31">
        <f t="shared" si="9"/>
        <v>37.090000000000003</v>
      </c>
      <c r="K62">
        <f t="shared" si="0"/>
        <v>2.8991378028648458</v>
      </c>
      <c r="L62">
        <f t="shared" si="10"/>
        <v>2.0500000000000007</v>
      </c>
    </row>
    <row r="63" spans="1:12">
      <c r="A63" s="6">
        <v>42357</v>
      </c>
      <c r="B63" s="7" t="s">
        <v>29</v>
      </c>
      <c r="C63">
        <v>9.9600000000000009</v>
      </c>
      <c r="D63">
        <v>179</v>
      </c>
      <c r="E63">
        <v>194</v>
      </c>
      <c r="G63">
        <f t="shared" si="6"/>
        <v>169.04</v>
      </c>
      <c r="H63">
        <f t="shared" si="7"/>
        <v>184.04</v>
      </c>
      <c r="J63" s="31">
        <f t="shared" si="9"/>
        <v>176.54</v>
      </c>
      <c r="K63">
        <f t="shared" si="0"/>
        <v>10.606601717798213</v>
      </c>
      <c r="L63">
        <f t="shared" si="10"/>
        <v>7.5</v>
      </c>
    </row>
    <row r="64" spans="1:12">
      <c r="A64" s="6">
        <v>42357</v>
      </c>
      <c r="B64" s="7" t="s">
        <v>27</v>
      </c>
      <c r="C64">
        <v>9.9600000000000009</v>
      </c>
      <c r="D64">
        <v>55.4</v>
      </c>
      <c r="E64">
        <v>59.3</v>
      </c>
      <c r="G64">
        <f t="shared" si="6"/>
        <v>45.44</v>
      </c>
      <c r="H64">
        <f t="shared" si="7"/>
        <v>49.339999999999996</v>
      </c>
      <c r="J64" s="31">
        <f t="shared" si="9"/>
        <v>47.39</v>
      </c>
      <c r="K64">
        <f t="shared" si="0"/>
        <v>2.7577164466275343</v>
      </c>
      <c r="L64">
        <f t="shared" si="10"/>
        <v>1.9499999999999991</v>
      </c>
    </row>
    <row r="65" spans="1:12">
      <c r="A65" s="6">
        <v>42357</v>
      </c>
      <c r="B65" s="7" t="s">
        <v>28</v>
      </c>
      <c r="C65">
        <v>9.9600000000000009</v>
      </c>
      <c r="D65">
        <v>14.3</v>
      </c>
      <c r="E65">
        <v>14.6</v>
      </c>
      <c r="G65">
        <f t="shared" si="6"/>
        <v>4.34</v>
      </c>
      <c r="H65">
        <f t="shared" si="7"/>
        <v>4.6399999999999988</v>
      </c>
      <c r="J65" s="31">
        <f t="shared" si="9"/>
        <v>4.4899999999999993</v>
      </c>
      <c r="K65">
        <f t="shared" si="0"/>
        <v>0.21213203435596351</v>
      </c>
      <c r="L65">
        <f t="shared" si="10"/>
        <v>0.14999999999999947</v>
      </c>
    </row>
    <row r="66" spans="1:12">
      <c r="A66" s="6">
        <v>42357</v>
      </c>
      <c r="B66" s="7">
        <v>607</v>
      </c>
      <c r="C66">
        <v>4.76</v>
      </c>
      <c r="D66">
        <v>55</v>
      </c>
      <c r="E66">
        <v>46.4</v>
      </c>
      <c r="G66">
        <f t="shared" si="6"/>
        <v>50.24</v>
      </c>
      <c r="H66">
        <f t="shared" si="7"/>
        <v>41.64</v>
      </c>
      <c r="J66" s="31">
        <f t="shared" si="9"/>
        <v>45.94</v>
      </c>
      <c r="K66">
        <f t="shared" si="0"/>
        <v>6.08111831820431</v>
      </c>
      <c r="L66">
        <f t="shared" si="10"/>
        <v>4.3000000000000007</v>
      </c>
    </row>
    <row r="67" spans="1:12">
      <c r="L67">
        <f t="shared" si="10"/>
        <v>0</v>
      </c>
    </row>
    <row r="68" spans="1:12">
      <c r="A68" s="6">
        <v>42360</v>
      </c>
      <c r="B68" s="7">
        <v>1516</v>
      </c>
      <c r="C68">
        <v>4.8600000000000003</v>
      </c>
      <c r="D68">
        <v>37.9</v>
      </c>
      <c r="E68">
        <v>38</v>
      </c>
      <c r="G68">
        <f t="shared" si="6"/>
        <v>33.04</v>
      </c>
      <c r="H68">
        <f t="shared" si="7"/>
        <v>33.14</v>
      </c>
      <c r="J68" s="31">
        <f t="shared" si="9"/>
        <v>33.090000000000003</v>
      </c>
      <c r="K68">
        <f t="shared" si="0"/>
        <v>7.0710678118655765E-2</v>
      </c>
      <c r="L68">
        <f t="shared" si="10"/>
        <v>5.0000000000000711E-2</v>
      </c>
    </row>
    <row r="69" spans="1:12">
      <c r="A69" s="6">
        <v>42360</v>
      </c>
      <c r="B69" s="7">
        <v>373</v>
      </c>
      <c r="G69">
        <f t="shared" si="6"/>
        <v>0</v>
      </c>
      <c r="H69">
        <f t="shared" si="7"/>
        <v>0</v>
      </c>
      <c r="J69" s="31">
        <f t="shared" si="9"/>
        <v>0</v>
      </c>
      <c r="K69">
        <f t="shared" si="0"/>
        <v>0</v>
      </c>
      <c r="L69">
        <f t="shared" si="10"/>
        <v>0</v>
      </c>
    </row>
    <row r="70" spans="1:12">
      <c r="A70" s="6">
        <v>42360</v>
      </c>
      <c r="B70" s="7">
        <v>379</v>
      </c>
      <c r="C70">
        <v>11.8</v>
      </c>
      <c r="D70">
        <v>64.3</v>
      </c>
      <c r="E70">
        <v>72.3</v>
      </c>
      <c r="G70">
        <f t="shared" si="6"/>
        <v>52.5</v>
      </c>
      <c r="H70">
        <f t="shared" si="7"/>
        <v>60.5</v>
      </c>
      <c r="J70" s="31">
        <f t="shared" si="9"/>
        <v>56.5</v>
      </c>
      <c r="K70">
        <f t="shared" si="0"/>
        <v>5.6568542494923806</v>
      </c>
      <c r="L70">
        <f t="shared" si="10"/>
        <v>4</v>
      </c>
    </row>
    <row r="71" spans="1:12">
      <c r="A71" s="6">
        <v>42360</v>
      </c>
      <c r="B71" s="7" t="s">
        <v>29</v>
      </c>
      <c r="C71">
        <v>11.8</v>
      </c>
      <c r="D71">
        <v>404</v>
      </c>
      <c r="E71">
        <v>339</v>
      </c>
      <c r="G71">
        <f t="shared" si="6"/>
        <v>392.2</v>
      </c>
      <c r="H71">
        <f t="shared" si="7"/>
        <v>327.2</v>
      </c>
      <c r="J71" s="31">
        <f t="shared" si="9"/>
        <v>359.7</v>
      </c>
      <c r="K71">
        <f t="shared" si="0"/>
        <v>45.961940777125591</v>
      </c>
      <c r="L71">
        <f t="shared" si="10"/>
        <v>32.5</v>
      </c>
    </row>
    <row r="72" spans="1:12">
      <c r="A72" s="6">
        <v>42360</v>
      </c>
      <c r="B72" s="7" t="s">
        <v>27</v>
      </c>
      <c r="C72">
        <v>11.8</v>
      </c>
      <c r="D72">
        <v>81</v>
      </c>
      <c r="E72">
        <v>90.1</v>
      </c>
      <c r="G72">
        <f t="shared" si="6"/>
        <v>69.2</v>
      </c>
      <c r="H72">
        <f t="shared" si="7"/>
        <v>78.3</v>
      </c>
      <c r="J72" s="31">
        <f t="shared" si="9"/>
        <v>73.75</v>
      </c>
      <c r="K72">
        <f t="shared" si="0"/>
        <v>6.4346717087975787</v>
      </c>
      <c r="L72">
        <f t="shared" si="10"/>
        <v>4.5499999999999972</v>
      </c>
    </row>
    <row r="73" spans="1:12">
      <c r="A73" s="6">
        <v>42360</v>
      </c>
      <c r="B73" s="7" t="s">
        <v>28</v>
      </c>
      <c r="C73">
        <v>11.8</v>
      </c>
      <c r="D73">
        <v>14.2</v>
      </c>
      <c r="E73">
        <v>14.2</v>
      </c>
      <c r="G73">
        <f t="shared" si="6"/>
        <v>2.3999999999999986</v>
      </c>
      <c r="H73">
        <f t="shared" si="7"/>
        <v>2.3999999999999986</v>
      </c>
      <c r="J73" s="31">
        <f t="shared" si="9"/>
        <v>2.3999999999999986</v>
      </c>
      <c r="K73">
        <f t="shared" ref="K73:K86" si="11">STDEV(G73:I73)</f>
        <v>0</v>
      </c>
      <c r="L73">
        <f t="shared" si="10"/>
        <v>0</v>
      </c>
    </row>
    <row r="74" spans="1:12">
      <c r="A74" s="6">
        <v>42360</v>
      </c>
      <c r="B74" s="7">
        <v>607</v>
      </c>
      <c r="C74">
        <v>5.23</v>
      </c>
      <c r="D74">
        <v>41.3</v>
      </c>
      <c r="E74">
        <v>42.8</v>
      </c>
      <c r="G74">
        <f t="shared" si="6"/>
        <v>36.069999999999993</v>
      </c>
      <c r="H74">
        <f t="shared" si="7"/>
        <v>37.569999999999993</v>
      </c>
      <c r="J74" s="31">
        <f t="shared" si="9"/>
        <v>36.819999999999993</v>
      </c>
      <c r="K74">
        <f t="shared" si="11"/>
        <v>1.0606601717798212</v>
      </c>
      <c r="L74">
        <f t="shared" si="10"/>
        <v>0.74999999999999989</v>
      </c>
    </row>
    <row r="75" spans="1:12">
      <c r="A75" s="6">
        <v>42360</v>
      </c>
      <c r="B75" s="7" t="s">
        <v>30</v>
      </c>
      <c r="C75">
        <v>5.23</v>
      </c>
      <c r="D75">
        <v>59.2</v>
      </c>
      <c r="E75">
        <v>59.8</v>
      </c>
      <c r="G75">
        <f t="shared" si="6"/>
        <v>53.97</v>
      </c>
      <c r="H75">
        <f t="shared" si="7"/>
        <v>54.569999999999993</v>
      </c>
      <c r="J75" s="31">
        <f t="shared" si="9"/>
        <v>54.269999999999996</v>
      </c>
      <c r="K75">
        <f t="shared" si="11"/>
        <v>0.42426406871192446</v>
      </c>
      <c r="L75">
        <f t="shared" si="10"/>
        <v>0.2999999999999971</v>
      </c>
    </row>
    <row r="76" spans="1:12">
      <c r="A76" s="6">
        <v>42360</v>
      </c>
      <c r="B76" s="7" t="s">
        <v>31</v>
      </c>
      <c r="C76">
        <v>5.23</v>
      </c>
      <c r="D76">
        <v>5.0999999999999996</v>
      </c>
      <c r="E76">
        <v>5.56</v>
      </c>
      <c r="G76">
        <f t="shared" si="6"/>
        <v>-0.13000000000000078</v>
      </c>
      <c r="H76">
        <f t="shared" si="7"/>
        <v>0.32999999999999918</v>
      </c>
      <c r="J76" s="31">
        <f t="shared" si="9"/>
        <v>9.9999999999999201E-2</v>
      </c>
      <c r="K76">
        <f t="shared" si="11"/>
        <v>0.32526911934581182</v>
      </c>
      <c r="L76">
        <f t="shared" si="10"/>
        <v>0.22999999999999995</v>
      </c>
    </row>
    <row r="77" spans="1:12">
      <c r="L77">
        <f t="shared" si="10"/>
        <v>0</v>
      </c>
    </row>
    <row r="78" spans="1:12">
      <c r="A78" s="6">
        <v>42361</v>
      </c>
      <c r="B78" s="7">
        <v>1516</v>
      </c>
      <c r="C78">
        <v>5.14</v>
      </c>
      <c r="D78">
        <v>25.2</v>
      </c>
      <c r="E78">
        <v>37.9</v>
      </c>
      <c r="G78">
        <f t="shared" si="6"/>
        <v>20.059999999999999</v>
      </c>
      <c r="H78">
        <f t="shared" si="7"/>
        <v>32.76</v>
      </c>
      <c r="J78" s="31">
        <f t="shared" si="9"/>
        <v>26.409999999999997</v>
      </c>
      <c r="K78">
        <f t="shared" si="11"/>
        <v>8.980256121069166</v>
      </c>
      <c r="L78">
        <f t="shared" si="10"/>
        <v>6.3500000000000085</v>
      </c>
    </row>
    <row r="79" spans="1:12">
      <c r="A79" s="6">
        <v>42361</v>
      </c>
      <c r="B79" s="7">
        <v>373</v>
      </c>
      <c r="G79">
        <f t="shared" ref="G79:G86" si="12">D79-C79</f>
        <v>0</v>
      </c>
      <c r="H79">
        <f t="shared" ref="H79:H86" si="13">E79-C79</f>
        <v>0</v>
      </c>
      <c r="J79" s="31">
        <f t="shared" ref="J79:J86" si="14">AVERAGE(G79:I79)</f>
        <v>0</v>
      </c>
      <c r="K79">
        <f t="shared" si="11"/>
        <v>0</v>
      </c>
      <c r="L79">
        <f t="shared" si="10"/>
        <v>0</v>
      </c>
    </row>
    <row r="80" spans="1:12">
      <c r="A80" s="6">
        <v>42361</v>
      </c>
      <c r="B80" s="7">
        <v>379</v>
      </c>
      <c r="C80">
        <v>12.8</v>
      </c>
      <c r="D80">
        <v>61.4</v>
      </c>
      <c r="E80">
        <v>23.4</v>
      </c>
      <c r="G80">
        <f t="shared" si="12"/>
        <v>48.599999999999994</v>
      </c>
      <c r="H80">
        <f t="shared" si="13"/>
        <v>10.599999999999998</v>
      </c>
      <c r="J80" s="31">
        <f t="shared" si="14"/>
        <v>29.599999999999994</v>
      </c>
      <c r="K80">
        <f t="shared" si="11"/>
        <v>26.870057685088813</v>
      </c>
      <c r="L80">
        <f t="shared" si="10"/>
        <v>19.000000000000004</v>
      </c>
    </row>
    <row r="81" spans="1:12">
      <c r="A81" s="6">
        <v>42361</v>
      </c>
      <c r="B81" s="7" t="s">
        <v>29</v>
      </c>
      <c r="C81">
        <v>12.8</v>
      </c>
      <c r="D81">
        <v>362</v>
      </c>
      <c r="E81">
        <v>187</v>
      </c>
      <c r="G81">
        <f t="shared" si="12"/>
        <v>349.2</v>
      </c>
      <c r="H81">
        <f t="shared" si="13"/>
        <v>174.2</v>
      </c>
      <c r="J81" s="31">
        <f t="shared" si="14"/>
        <v>261.7</v>
      </c>
      <c r="K81">
        <f t="shared" si="11"/>
        <v>123.74368670764569</v>
      </c>
      <c r="L81">
        <f t="shared" si="10"/>
        <v>87.499999999999901</v>
      </c>
    </row>
    <row r="82" spans="1:12">
      <c r="A82" s="6">
        <v>42361</v>
      </c>
      <c r="B82" s="7" t="s">
        <v>27</v>
      </c>
      <c r="C82">
        <v>12.8</v>
      </c>
      <c r="D82">
        <v>73.400000000000006</v>
      </c>
      <c r="E82">
        <v>24.4</v>
      </c>
      <c r="G82">
        <f t="shared" si="12"/>
        <v>60.600000000000009</v>
      </c>
      <c r="H82">
        <f t="shared" si="13"/>
        <v>11.599999999999998</v>
      </c>
      <c r="J82" s="31">
        <f t="shared" si="14"/>
        <v>36.1</v>
      </c>
      <c r="K82">
        <f t="shared" si="11"/>
        <v>34.648232278140839</v>
      </c>
      <c r="L82">
        <f t="shared" si="10"/>
        <v>24.500000000000004</v>
      </c>
    </row>
    <row r="83" spans="1:12">
      <c r="A83" s="6">
        <v>42361</v>
      </c>
      <c r="B83" s="7" t="s">
        <v>28</v>
      </c>
      <c r="C83">
        <v>12.8</v>
      </c>
      <c r="D83">
        <v>13</v>
      </c>
      <c r="E83">
        <v>10.5</v>
      </c>
      <c r="G83">
        <f t="shared" si="12"/>
        <v>0.19999999999999929</v>
      </c>
      <c r="H83">
        <f t="shared" si="13"/>
        <v>-2.3000000000000007</v>
      </c>
      <c r="J83" s="31">
        <f t="shared" si="14"/>
        <v>-1.0500000000000007</v>
      </c>
      <c r="K83">
        <f t="shared" si="11"/>
        <v>1.7677669529663689</v>
      </c>
      <c r="L83">
        <f t="shared" si="10"/>
        <v>1.25</v>
      </c>
    </row>
    <row r="84" spans="1:12">
      <c r="A84" s="6">
        <v>42361</v>
      </c>
      <c r="B84" s="7">
        <v>607</v>
      </c>
      <c r="C84">
        <v>6.22</v>
      </c>
      <c r="D84">
        <v>31</v>
      </c>
      <c r="E84">
        <v>33.299999999999997</v>
      </c>
      <c r="G84">
        <f t="shared" si="12"/>
        <v>24.78</v>
      </c>
      <c r="H84">
        <f t="shared" si="13"/>
        <v>27.08</v>
      </c>
      <c r="J84" s="31">
        <f t="shared" si="14"/>
        <v>25.93</v>
      </c>
      <c r="K84">
        <f t="shared" si="11"/>
        <v>1.6263455967290572</v>
      </c>
      <c r="L84">
        <f t="shared" si="10"/>
        <v>1.1499999999999984</v>
      </c>
    </row>
    <row r="85" spans="1:12">
      <c r="A85" s="6">
        <v>42361</v>
      </c>
      <c r="B85" s="7" t="s">
        <v>30</v>
      </c>
      <c r="C85">
        <v>6.22</v>
      </c>
      <c r="D85">
        <v>53</v>
      </c>
      <c r="E85">
        <v>57.3</v>
      </c>
      <c r="G85">
        <f t="shared" si="12"/>
        <v>46.78</v>
      </c>
      <c r="H85">
        <f t="shared" si="13"/>
        <v>51.08</v>
      </c>
      <c r="J85" s="31">
        <f t="shared" si="14"/>
        <v>48.93</v>
      </c>
      <c r="K85">
        <f t="shared" si="11"/>
        <v>3.0405591591021524</v>
      </c>
      <c r="L85">
        <f t="shared" si="10"/>
        <v>2.1499999999999986</v>
      </c>
    </row>
    <row r="86" spans="1:12">
      <c r="A86" s="6">
        <v>42361</v>
      </c>
      <c r="B86" s="7" t="s">
        <v>31</v>
      </c>
      <c r="C86">
        <v>6.22</v>
      </c>
      <c r="D86">
        <v>7.15</v>
      </c>
      <c r="E86">
        <v>7.7</v>
      </c>
      <c r="G86">
        <f t="shared" si="12"/>
        <v>0.9300000000000006</v>
      </c>
      <c r="H86">
        <f t="shared" si="13"/>
        <v>1.4800000000000004</v>
      </c>
      <c r="J86" s="31">
        <f t="shared" si="14"/>
        <v>1.2050000000000005</v>
      </c>
      <c r="K86">
        <f t="shared" si="11"/>
        <v>0.38890872965260126</v>
      </c>
      <c r="L86">
        <f t="shared" si="10"/>
        <v>0.27500000000000008</v>
      </c>
    </row>
    <row r="88" spans="1:12" s="23" customFormat="1">
      <c r="A88" s="23" t="s">
        <v>54</v>
      </c>
      <c r="I88" s="25"/>
      <c r="J88" s="31"/>
      <c r="K88" s="28"/>
    </row>
    <row r="89" spans="1:12" s="22" customFormat="1">
      <c r="I89" s="27"/>
      <c r="J89" s="31"/>
      <c r="K89" s="30"/>
    </row>
    <row r="91" spans="1:12">
      <c r="A91" s="5" t="s">
        <v>9</v>
      </c>
      <c r="B91" s="5" t="s">
        <v>10</v>
      </c>
      <c r="C91" s="5" t="s">
        <v>11</v>
      </c>
      <c r="D91" s="5" t="s">
        <v>12</v>
      </c>
      <c r="E91" s="5" t="s">
        <v>13</v>
      </c>
      <c r="F91" s="5" t="s">
        <v>14</v>
      </c>
      <c r="G91" s="5" t="s">
        <v>15</v>
      </c>
      <c r="H91" s="5" t="s">
        <v>16</v>
      </c>
      <c r="I91" s="5" t="s">
        <v>17</v>
      </c>
      <c r="J91" s="31" t="s">
        <v>18</v>
      </c>
      <c r="K91" s="5" t="s">
        <v>55</v>
      </c>
      <c r="L91" s="5" t="s">
        <v>50</v>
      </c>
    </row>
    <row r="92" spans="1:12">
      <c r="A92" s="6">
        <v>42348</v>
      </c>
      <c r="B92">
        <v>1516</v>
      </c>
      <c r="C92">
        <v>2.0699999999999998</v>
      </c>
      <c r="D92">
        <v>98.7</v>
      </c>
      <c r="E92">
        <v>98.5</v>
      </c>
      <c r="F92">
        <v>98.4</v>
      </c>
      <c r="G92">
        <f>D92-C92</f>
        <v>96.63000000000001</v>
      </c>
      <c r="H92">
        <f>E92-C92</f>
        <v>96.43</v>
      </c>
      <c r="I92">
        <f>F92-C92</f>
        <v>96.330000000000013</v>
      </c>
      <c r="J92" s="31">
        <f>AVERAGE(G92:I92)</f>
        <v>96.463333333333324</v>
      </c>
      <c r="K92">
        <f>STDEV(G92:I92)</f>
        <v>0.15275252316519372</v>
      </c>
      <c r="L92">
        <f>K92/(SQRT(3))</f>
        <v>8.8191710368819148E-2</v>
      </c>
    </row>
    <row r="93" spans="1:12">
      <c r="A93" s="6">
        <v>42348</v>
      </c>
      <c r="B93">
        <v>373</v>
      </c>
      <c r="C93">
        <v>2.16</v>
      </c>
      <c r="D93">
        <v>89.3</v>
      </c>
      <c r="E93">
        <v>89</v>
      </c>
      <c r="F93">
        <v>89.6</v>
      </c>
      <c r="G93">
        <f t="shared" ref="G93:G156" si="15">D93-C93</f>
        <v>87.14</v>
      </c>
      <c r="H93">
        <f t="shared" ref="H93:H156" si="16">E93-C93</f>
        <v>86.84</v>
      </c>
      <c r="I93">
        <f t="shared" ref="I93:I126" si="17">F93-C93</f>
        <v>87.44</v>
      </c>
      <c r="J93" s="31">
        <f t="shared" ref="J93:J156" si="18">AVERAGE(G93:I93)</f>
        <v>87.14</v>
      </c>
      <c r="K93">
        <f t="shared" ref="K93:K126" si="19">STDEV(G93:I93)</f>
        <v>0.29999999999999716</v>
      </c>
      <c r="L93">
        <f t="shared" ref="L93:L126" si="20">K93/(SQRT(3))</f>
        <v>0.17320508075688609</v>
      </c>
    </row>
    <row r="94" spans="1:12">
      <c r="A94" s="6">
        <v>42348</v>
      </c>
      <c r="B94" t="s">
        <v>21</v>
      </c>
      <c r="C94">
        <v>2.16</v>
      </c>
      <c r="D94">
        <v>100</v>
      </c>
      <c r="E94">
        <v>100</v>
      </c>
      <c r="F94">
        <v>100</v>
      </c>
      <c r="G94">
        <f t="shared" si="15"/>
        <v>97.84</v>
      </c>
      <c r="H94">
        <f t="shared" si="16"/>
        <v>97.84</v>
      </c>
      <c r="I94">
        <f t="shared" si="17"/>
        <v>97.84</v>
      </c>
      <c r="J94" s="31">
        <f t="shared" si="18"/>
        <v>97.839999999999989</v>
      </c>
      <c r="K94">
        <f>STDEV(G94:I94)</f>
        <v>1.7404671430534633E-14</v>
      </c>
      <c r="L94">
        <f t="shared" si="20"/>
        <v>1.0048591735576159E-14</v>
      </c>
    </row>
    <row r="95" spans="1:12">
      <c r="A95" s="6">
        <v>42348</v>
      </c>
      <c r="B95" t="s">
        <v>22</v>
      </c>
      <c r="C95">
        <v>2.16</v>
      </c>
      <c r="D95">
        <v>32.5</v>
      </c>
      <c r="E95">
        <v>27.2</v>
      </c>
      <c r="F95">
        <v>44.6</v>
      </c>
      <c r="G95">
        <f t="shared" si="15"/>
        <v>30.34</v>
      </c>
      <c r="H95">
        <f t="shared" si="16"/>
        <v>25.04</v>
      </c>
      <c r="I95">
        <f t="shared" si="17"/>
        <v>42.44</v>
      </c>
      <c r="J95" s="31">
        <f t="shared" si="18"/>
        <v>32.606666666666662</v>
      </c>
      <c r="K95">
        <f t="shared" si="19"/>
        <v>8.9187069316876482</v>
      </c>
      <c r="L95">
        <f t="shared" si="20"/>
        <v>5.1492178478332455</v>
      </c>
    </row>
    <row r="96" spans="1:12">
      <c r="A96" s="6">
        <v>42348</v>
      </c>
      <c r="B96">
        <v>379</v>
      </c>
      <c r="C96">
        <v>1.2</v>
      </c>
      <c r="D96">
        <v>80</v>
      </c>
      <c r="E96">
        <v>83.5</v>
      </c>
      <c r="F96">
        <v>78.2</v>
      </c>
      <c r="G96">
        <f t="shared" si="15"/>
        <v>78.8</v>
      </c>
      <c r="H96">
        <f t="shared" si="16"/>
        <v>82.3</v>
      </c>
      <c r="I96">
        <f t="shared" si="17"/>
        <v>77</v>
      </c>
      <c r="J96" s="31">
        <f t="shared" si="18"/>
        <v>79.36666666666666</v>
      </c>
      <c r="K96">
        <f t="shared" si="19"/>
        <v>2.6950572040929535</v>
      </c>
      <c r="L96">
        <f t="shared" si="20"/>
        <v>1.5559920022645068</v>
      </c>
    </row>
    <row r="97" spans="1:12">
      <c r="A97" s="6">
        <v>42348</v>
      </c>
      <c r="B97" t="s">
        <v>23</v>
      </c>
      <c r="C97">
        <v>1.2</v>
      </c>
      <c r="D97">
        <v>100</v>
      </c>
      <c r="E97">
        <v>100</v>
      </c>
      <c r="F97">
        <v>100</v>
      </c>
      <c r="G97">
        <f t="shared" si="15"/>
        <v>98.8</v>
      </c>
      <c r="H97">
        <f t="shared" si="16"/>
        <v>98.8</v>
      </c>
      <c r="I97">
        <f t="shared" si="17"/>
        <v>98.8</v>
      </c>
      <c r="J97" s="31">
        <f t="shared" si="18"/>
        <v>98.8</v>
      </c>
      <c r="K97">
        <f t="shared" si="19"/>
        <v>0</v>
      </c>
      <c r="L97">
        <f t="shared" si="20"/>
        <v>0</v>
      </c>
    </row>
    <row r="98" spans="1:12">
      <c r="A98" s="6">
        <v>42348</v>
      </c>
      <c r="B98" t="s">
        <v>24</v>
      </c>
      <c r="C98">
        <v>1.2</v>
      </c>
      <c r="D98">
        <v>24.6</v>
      </c>
      <c r="E98">
        <v>46.2</v>
      </c>
      <c r="F98">
        <v>33.299999999999997</v>
      </c>
      <c r="G98">
        <f t="shared" si="15"/>
        <v>23.400000000000002</v>
      </c>
      <c r="H98">
        <f t="shared" si="16"/>
        <v>45</v>
      </c>
      <c r="I98">
        <f t="shared" si="17"/>
        <v>32.099999999999994</v>
      </c>
      <c r="J98" s="31">
        <f t="shared" si="18"/>
        <v>33.5</v>
      </c>
      <c r="K98">
        <f t="shared" si="19"/>
        <v>10.867842472174488</v>
      </c>
      <c r="L98">
        <f t="shared" si="20"/>
        <v>6.2745517768203891</v>
      </c>
    </row>
    <row r="99" spans="1:12">
      <c r="A99" s="6">
        <v>42348</v>
      </c>
      <c r="B99">
        <v>607</v>
      </c>
      <c r="C99">
        <v>0.18</v>
      </c>
      <c r="D99">
        <v>98.3</v>
      </c>
      <c r="E99">
        <v>99.5</v>
      </c>
      <c r="F99">
        <v>99.6</v>
      </c>
      <c r="G99">
        <f t="shared" si="15"/>
        <v>98.11999999999999</v>
      </c>
      <c r="H99">
        <f t="shared" si="16"/>
        <v>99.32</v>
      </c>
      <c r="I99">
        <f t="shared" si="17"/>
        <v>99.419999999999987</v>
      </c>
      <c r="J99" s="31">
        <f t="shared" si="18"/>
        <v>98.953333333333333</v>
      </c>
      <c r="K99">
        <f t="shared" si="19"/>
        <v>0.7234178138070233</v>
      </c>
      <c r="L99">
        <f t="shared" si="20"/>
        <v>0.4176654695380555</v>
      </c>
    </row>
    <row r="101" spans="1:12">
      <c r="A101" s="6">
        <v>42349</v>
      </c>
      <c r="B101">
        <v>1516</v>
      </c>
      <c r="C101">
        <v>2.2000000000000002</v>
      </c>
      <c r="D101">
        <v>96.1</v>
      </c>
      <c r="E101">
        <v>97.4</v>
      </c>
      <c r="F101">
        <v>98.3</v>
      </c>
      <c r="G101">
        <f t="shared" si="15"/>
        <v>93.899999999999991</v>
      </c>
      <c r="H101">
        <f t="shared" si="16"/>
        <v>95.2</v>
      </c>
      <c r="I101">
        <f t="shared" si="17"/>
        <v>96.1</v>
      </c>
      <c r="J101" s="31">
        <f t="shared" si="18"/>
        <v>95.066666666666663</v>
      </c>
      <c r="K101">
        <f t="shared" si="19"/>
        <v>1.106044001535806</v>
      </c>
      <c r="L101">
        <f t="shared" si="20"/>
        <v>0.63857480202226846</v>
      </c>
    </row>
    <row r="102" spans="1:12">
      <c r="A102" s="6">
        <v>42349</v>
      </c>
      <c r="B102">
        <v>373</v>
      </c>
      <c r="C102">
        <v>0.18</v>
      </c>
      <c r="D102">
        <v>83.6</v>
      </c>
      <c r="E102">
        <v>82.5</v>
      </c>
      <c r="F102">
        <v>85.2</v>
      </c>
      <c r="G102">
        <f t="shared" si="15"/>
        <v>83.419999999999987</v>
      </c>
      <c r="H102">
        <f t="shared" si="16"/>
        <v>82.32</v>
      </c>
      <c r="I102">
        <f t="shared" si="17"/>
        <v>85.02</v>
      </c>
      <c r="J102" s="31">
        <f t="shared" si="18"/>
        <v>83.586666666666659</v>
      </c>
      <c r="K102">
        <f t="shared" si="19"/>
        <v>1.3576941236277553</v>
      </c>
      <c r="L102">
        <f t="shared" si="20"/>
        <v>0.78386506775365761</v>
      </c>
    </row>
    <row r="103" spans="1:12">
      <c r="A103" s="6">
        <v>42349</v>
      </c>
      <c r="B103" t="s">
        <v>25</v>
      </c>
      <c r="C103">
        <v>0.18</v>
      </c>
      <c r="D103">
        <v>100</v>
      </c>
      <c r="E103">
        <v>100</v>
      </c>
      <c r="F103">
        <v>100</v>
      </c>
      <c r="G103">
        <f t="shared" si="15"/>
        <v>99.82</v>
      </c>
      <c r="H103">
        <f t="shared" si="16"/>
        <v>99.82</v>
      </c>
      <c r="I103">
        <f t="shared" si="17"/>
        <v>99.82</v>
      </c>
      <c r="J103" s="31">
        <f t="shared" si="18"/>
        <v>99.82</v>
      </c>
      <c r="K103">
        <f t="shared" si="19"/>
        <v>0</v>
      </c>
      <c r="L103">
        <f t="shared" si="20"/>
        <v>0</v>
      </c>
    </row>
    <row r="104" spans="1:12">
      <c r="A104" s="6">
        <v>42349</v>
      </c>
      <c r="B104" t="s">
        <v>26</v>
      </c>
      <c r="C104">
        <v>0.18</v>
      </c>
      <c r="D104">
        <v>20.6</v>
      </c>
      <c r="E104">
        <v>12.4</v>
      </c>
      <c r="F104">
        <v>21.7</v>
      </c>
      <c r="G104">
        <f t="shared" si="15"/>
        <v>20.420000000000002</v>
      </c>
      <c r="H104">
        <f t="shared" si="16"/>
        <v>12.22</v>
      </c>
      <c r="I104">
        <f t="shared" si="17"/>
        <v>21.52</v>
      </c>
      <c r="J104" s="31">
        <f t="shared" si="18"/>
        <v>18.053333333333331</v>
      </c>
      <c r="K104">
        <f t="shared" si="19"/>
        <v>5.0816663933530144</v>
      </c>
      <c r="L104">
        <f t="shared" si="20"/>
        <v>2.9339014601342379</v>
      </c>
    </row>
    <row r="105" spans="1:12">
      <c r="A105" s="6">
        <v>42349</v>
      </c>
      <c r="B105">
        <v>379</v>
      </c>
      <c r="C105">
        <v>4.2</v>
      </c>
      <c r="D105">
        <v>74.900000000000006</v>
      </c>
      <c r="E105">
        <v>74.5</v>
      </c>
      <c r="F105">
        <v>72.3</v>
      </c>
      <c r="G105">
        <f t="shared" si="15"/>
        <v>70.7</v>
      </c>
      <c r="H105">
        <f t="shared" si="16"/>
        <v>70.3</v>
      </c>
      <c r="I105">
        <f t="shared" si="17"/>
        <v>68.099999999999994</v>
      </c>
      <c r="J105" s="31">
        <f t="shared" si="18"/>
        <v>69.7</v>
      </c>
      <c r="K105">
        <f t="shared" si="19"/>
        <v>1.4000000000000037</v>
      </c>
      <c r="L105">
        <f t="shared" si="20"/>
        <v>0.80829037686547822</v>
      </c>
    </row>
    <row r="106" spans="1:12">
      <c r="A106" s="6">
        <v>42349</v>
      </c>
      <c r="B106" t="s">
        <v>27</v>
      </c>
      <c r="C106">
        <v>4.2</v>
      </c>
      <c r="D106">
        <v>100</v>
      </c>
      <c r="E106">
        <v>100</v>
      </c>
      <c r="F106">
        <v>100</v>
      </c>
      <c r="G106">
        <f t="shared" si="15"/>
        <v>95.8</v>
      </c>
      <c r="H106">
        <f t="shared" si="16"/>
        <v>95.8</v>
      </c>
      <c r="I106">
        <f t="shared" si="17"/>
        <v>95.8</v>
      </c>
      <c r="J106" s="31">
        <f t="shared" si="18"/>
        <v>95.8</v>
      </c>
      <c r="K106">
        <f t="shared" si="19"/>
        <v>0</v>
      </c>
      <c r="L106">
        <f t="shared" si="20"/>
        <v>0</v>
      </c>
    </row>
    <row r="107" spans="1:12">
      <c r="A107" s="6">
        <v>42349</v>
      </c>
      <c r="B107" t="s">
        <v>28</v>
      </c>
      <c r="C107">
        <v>4.2</v>
      </c>
      <c r="D107">
        <v>26.6</v>
      </c>
      <c r="E107">
        <v>28.5</v>
      </c>
      <c r="F107">
        <v>26.4</v>
      </c>
      <c r="G107">
        <f t="shared" si="15"/>
        <v>22.400000000000002</v>
      </c>
      <c r="H107">
        <f t="shared" si="16"/>
        <v>24.3</v>
      </c>
      <c r="I107">
        <f t="shared" si="17"/>
        <v>22.2</v>
      </c>
      <c r="J107" s="31">
        <f t="shared" si="18"/>
        <v>22.966666666666669</v>
      </c>
      <c r="K107">
        <f t="shared" si="19"/>
        <v>1.1590225767142475</v>
      </c>
      <c r="L107">
        <f t="shared" si="20"/>
        <v>0.6691619966628245</v>
      </c>
    </row>
    <row r="108" spans="1:12">
      <c r="A108" s="6">
        <v>42349</v>
      </c>
      <c r="B108">
        <v>607</v>
      </c>
      <c r="C108">
        <v>0.19</v>
      </c>
      <c r="D108">
        <v>99.5</v>
      </c>
      <c r="E108">
        <v>99.2</v>
      </c>
      <c r="F108">
        <v>99.1</v>
      </c>
      <c r="G108">
        <f t="shared" si="15"/>
        <v>99.31</v>
      </c>
      <c r="H108">
        <f t="shared" si="16"/>
        <v>99.01</v>
      </c>
      <c r="I108">
        <f t="shared" si="17"/>
        <v>98.91</v>
      </c>
      <c r="J108" s="31">
        <f t="shared" si="18"/>
        <v>99.076666666666668</v>
      </c>
      <c r="K108">
        <f t="shared" si="19"/>
        <v>0.2081665999466151</v>
      </c>
      <c r="L108">
        <f t="shared" si="20"/>
        <v>0.12018504251546737</v>
      </c>
    </row>
    <row r="110" spans="1:12">
      <c r="A110" s="6">
        <v>42350</v>
      </c>
      <c r="B110" s="7">
        <v>1516</v>
      </c>
      <c r="C110">
        <v>0.43</v>
      </c>
      <c r="D110">
        <v>96.4</v>
      </c>
      <c r="E110">
        <v>97</v>
      </c>
      <c r="F110">
        <v>96.6</v>
      </c>
      <c r="G110">
        <f t="shared" si="15"/>
        <v>95.97</v>
      </c>
      <c r="H110">
        <f t="shared" si="16"/>
        <v>96.57</v>
      </c>
      <c r="I110">
        <f t="shared" si="17"/>
        <v>96.169999999999987</v>
      </c>
      <c r="J110" s="31">
        <f t="shared" si="18"/>
        <v>96.236666666666665</v>
      </c>
      <c r="K110">
        <f t="shared" si="19"/>
        <v>0.3055050463303875</v>
      </c>
      <c r="L110">
        <f t="shared" si="20"/>
        <v>0.17638342073763832</v>
      </c>
    </row>
    <row r="111" spans="1:12">
      <c r="A111" s="6">
        <v>42350</v>
      </c>
      <c r="B111" s="7">
        <v>373</v>
      </c>
      <c r="C111">
        <v>0.36</v>
      </c>
      <c r="D111">
        <v>88.8</v>
      </c>
      <c r="E111">
        <v>88.6</v>
      </c>
      <c r="F111">
        <v>86.9</v>
      </c>
      <c r="G111">
        <f t="shared" si="15"/>
        <v>88.44</v>
      </c>
      <c r="H111">
        <f t="shared" si="16"/>
        <v>88.24</v>
      </c>
      <c r="I111">
        <f t="shared" si="17"/>
        <v>86.54</v>
      </c>
      <c r="J111" s="31">
        <f t="shared" si="18"/>
        <v>87.740000000000009</v>
      </c>
      <c r="K111">
        <f t="shared" si="19"/>
        <v>1.0440306508910495</v>
      </c>
      <c r="L111">
        <f t="shared" si="20"/>
        <v>0.60277137733416764</v>
      </c>
    </row>
    <row r="112" spans="1:12">
      <c r="A112" s="6">
        <v>42350</v>
      </c>
      <c r="B112" s="7" t="s">
        <v>25</v>
      </c>
      <c r="C112">
        <v>0.36</v>
      </c>
      <c r="D112">
        <v>100</v>
      </c>
      <c r="E112">
        <v>100</v>
      </c>
      <c r="F112">
        <v>100</v>
      </c>
      <c r="G112">
        <f t="shared" si="15"/>
        <v>99.64</v>
      </c>
      <c r="H112">
        <f t="shared" si="16"/>
        <v>99.64</v>
      </c>
      <c r="I112">
        <f t="shared" si="17"/>
        <v>99.64</v>
      </c>
      <c r="J112" s="31">
        <f t="shared" si="18"/>
        <v>99.64</v>
      </c>
      <c r="K112">
        <f t="shared" si="19"/>
        <v>0</v>
      </c>
      <c r="L112">
        <f t="shared" si="20"/>
        <v>0</v>
      </c>
    </row>
    <row r="113" spans="1:12">
      <c r="A113" s="6">
        <v>42350</v>
      </c>
      <c r="B113" s="7" t="s">
        <v>26</v>
      </c>
      <c r="C113">
        <v>0.36</v>
      </c>
      <c r="D113">
        <v>36.9</v>
      </c>
      <c r="E113">
        <v>28.8</v>
      </c>
      <c r="F113">
        <v>27.4</v>
      </c>
      <c r="G113">
        <f t="shared" si="15"/>
        <v>36.54</v>
      </c>
      <c r="H113">
        <f t="shared" si="16"/>
        <v>28.44</v>
      </c>
      <c r="I113">
        <f t="shared" si="17"/>
        <v>27.04</v>
      </c>
      <c r="J113" s="31">
        <f t="shared" si="18"/>
        <v>30.673333333333336</v>
      </c>
      <c r="K113">
        <f t="shared" si="19"/>
        <v>5.1286775423429631</v>
      </c>
      <c r="L113">
        <f t="shared" si="20"/>
        <v>2.9610433596584982</v>
      </c>
    </row>
    <row r="114" spans="1:12">
      <c r="A114" s="6">
        <v>42350</v>
      </c>
      <c r="B114" s="7">
        <v>379</v>
      </c>
      <c r="C114">
        <v>0.44</v>
      </c>
      <c r="D114">
        <v>83.3</v>
      </c>
      <c r="E114">
        <v>83.7</v>
      </c>
      <c r="F114">
        <v>81</v>
      </c>
      <c r="G114">
        <f t="shared" si="15"/>
        <v>82.86</v>
      </c>
      <c r="H114">
        <f t="shared" si="16"/>
        <v>83.26</v>
      </c>
      <c r="I114">
        <f t="shared" si="17"/>
        <v>80.56</v>
      </c>
      <c r="J114" s="31">
        <f t="shared" si="18"/>
        <v>82.226666666666674</v>
      </c>
      <c r="K114">
        <f t="shared" si="19"/>
        <v>1.4571661996262935</v>
      </c>
      <c r="L114">
        <f t="shared" si="20"/>
        <v>0.84129529760826449</v>
      </c>
    </row>
    <row r="115" spans="1:12">
      <c r="A115" s="6">
        <v>42350</v>
      </c>
      <c r="B115" s="7" t="s">
        <v>27</v>
      </c>
      <c r="C115">
        <v>0.44</v>
      </c>
      <c r="D115">
        <v>100</v>
      </c>
      <c r="E115">
        <v>100</v>
      </c>
      <c r="F115">
        <v>100</v>
      </c>
      <c r="G115">
        <f t="shared" si="15"/>
        <v>99.56</v>
      </c>
      <c r="H115">
        <f t="shared" si="16"/>
        <v>99.56</v>
      </c>
      <c r="I115">
        <f t="shared" si="17"/>
        <v>99.56</v>
      </c>
      <c r="J115" s="31">
        <f t="shared" si="18"/>
        <v>99.56</v>
      </c>
      <c r="K115">
        <f t="shared" si="19"/>
        <v>0</v>
      </c>
      <c r="L115">
        <f t="shared" si="20"/>
        <v>0</v>
      </c>
    </row>
    <row r="116" spans="1:12">
      <c r="A116" s="6">
        <v>42350</v>
      </c>
      <c r="B116" s="7" t="s">
        <v>28</v>
      </c>
      <c r="C116">
        <v>0.44</v>
      </c>
      <c r="D116">
        <v>34.799999999999997</v>
      </c>
      <c r="E116">
        <v>27.2</v>
      </c>
      <c r="F116">
        <v>29.1</v>
      </c>
      <c r="G116">
        <f t="shared" si="15"/>
        <v>34.36</v>
      </c>
      <c r="H116">
        <f t="shared" si="16"/>
        <v>26.759999999999998</v>
      </c>
      <c r="I116">
        <f t="shared" si="17"/>
        <v>28.66</v>
      </c>
      <c r="J116" s="31">
        <f t="shared" si="18"/>
        <v>29.926666666666666</v>
      </c>
      <c r="K116">
        <f t="shared" si="19"/>
        <v>3.9551653989856357</v>
      </c>
      <c r="L116">
        <f t="shared" si="20"/>
        <v>2.2835158077938504</v>
      </c>
    </row>
    <row r="117" spans="1:12">
      <c r="A117" s="6">
        <v>42350</v>
      </c>
      <c r="B117" s="7">
        <v>607</v>
      </c>
      <c r="C117">
        <v>0.38</v>
      </c>
      <c r="D117">
        <v>99.1</v>
      </c>
      <c r="E117">
        <v>99.1</v>
      </c>
      <c r="F117">
        <v>99.1</v>
      </c>
      <c r="G117">
        <f t="shared" si="15"/>
        <v>98.72</v>
      </c>
      <c r="H117">
        <f t="shared" si="16"/>
        <v>98.72</v>
      </c>
      <c r="I117">
        <f t="shared" si="17"/>
        <v>98.72</v>
      </c>
      <c r="J117" s="31">
        <f t="shared" si="18"/>
        <v>98.719999999999985</v>
      </c>
      <c r="K117">
        <f t="shared" si="19"/>
        <v>1.7404671430534633E-14</v>
      </c>
      <c r="L117">
        <f t="shared" si="20"/>
        <v>1.0048591735576159E-14</v>
      </c>
    </row>
    <row r="119" spans="1:12">
      <c r="A119" s="6">
        <v>42353</v>
      </c>
      <c r="B119" s="7">
        <v>1516</v>
      </c>
      <c r="C119">
        <v>0.28000000000000003</v>
      </c>
      <c r="D119">
        <v>97.8</v>
      </c>
      <c r="E119">
        <v>96.8</v>
      </c>
      <c r="F119">
        <v>96</v>
      </c>
      <c r="G119">
        <f t="shared" si="15"/>
        <v>97.52</v>
      </c>
      <c r="H119">
        <f t="shared" si="16"/>
        <v>96.52</v>
      </c>
      <c r="I119">
        <f t="shared" si="17"/>
        <v>95.72</v>
      </c>
      <c r="J119" s="31">
        <f t="shared" si="18"/>
        <v>96.586666666666659</v>
      </c>
      <c r="K119">
        <f t="shared" si="19"/>
        <v>0.90184995056457751</v>
      </c>
      <c r="L119">
        <f t="shared" si="20"/>
        <v>0.52068331172710958</v>
      </c>
    </row>
    <row r="120" spans="1:12">
      <c r="A120" s="6">
        <v>42353</v>
      </c>
      <c r="B120" s="7">
        <v>373</v>
      </c>
      <c r="C120">
        <v>0.95</v>
      </c>
      <c r="D120">
        <v>84</v>
      </c>
      <c r="E120">
        <v>82</v>
      </c>
      <c r="F120">
        <v>83.6</v>
      </c>
      <c r="G120">
        <f t="shared" si="15"/>
        <v>83.05</v>
      </c>
      <c r="H120">
        <f t="shared" si="16"/>
        <v>81.05</v>
      </c>
      <c r="I120">
        <f t="shared" si="17"/>
        <v>82.649999999999991</v>
      </c>
      <c r="J120" s="31">
        <f t="shared" si="18"/>
        <v>82.25</v>
      </c>
      <c r="K120">
        <f t="shared" si="19"/>
        <v>1.0583005244258352</v>
      </c>
      <c r="L120">
        <f t="shared" si="20"/>
        <v>0.6110100926607781</v>
      </c>
    </row>
    <row r="121" spans="1:12">
      <c r="A121" s="6">
        <v>42353</v>
      </c>
      <c r="B121" s="7" t="s">
        <v>25</v>
      </c>
      <c r="C121">
        <v>0.95</v>
      </c>
      <c r="D121">
        <v>100</v>
      </c>
      <c r="E121">
        <v>100</v>
      </c>
      <c r="F121">
        <v>100</v>
      </c>
      <c r="G121">
        <f t="shared" si="15"/>
        <v>99.05</v>
      </c>
      <c r="H121">
        <f t="shared" si="16"/>
        <v>99.05</v>
      </c>
      <c r="I121">
        <f t="shared" si="17"/>
        <v>99.05</v>
      </c>
      <c r="J121" s="31">
        <f t="shared" si="18"/>
        <v>99.05</v>
      </c>
      <c r="K121">
        <f t="shared" si="19"/>
        <v>0</v>
      </c>
      <c r="L121">
        <f t="shared" si="20"/>
        <v>0</v>
      </c>
    </row>
    <row r="122" spans="1:12">
      <c r="A122" s="6">
        <v>42353</v>
      </c>
      <c r="B122" s="7" t="s">
        <v>26</v>
      </c>
      <c r="C122">
        <v>0.95</v>
      </c>
      <c r="D122">
        <v>34.299999999999997</v>
      </c>
      <c r="E122">
        <v>25.5</v>
      </c>
      <c r="F122">
        <v>30.5</v>
      </c>
      <c r="G122">
        <f t="shared" si="15"/>
        <v>33.349999999999994</v>
      </c>
      <c r="H122">
        <f t="shared" si="16"/>
        <v>24.55</v>
      </c>
      <c r="I122">
        <f t="shared" si="17"/>
        <v>29.55</v>
      </c>
      <c r="J122" s="31">
        <f t="shared" si="18"/>
        <v>29.149999999999995</v>
      </c>
      <c r="K122">
        <f t="shared" si="19"/>
        <v>4.4136152981428101</v>
      </c>
      <c r="L122">
        <f t="shared" si="20"/>
        <v>2.5482019804822018</v>
      </c>
    </row>
    <row r="123" spans="1:12">
      <c r="A123" s="6">
        <v>42353</v>
      </c>
      <c r="B123" s="7">
        <v>379</v>
      </c>
      <c r="C123">
        <v>0.13</v>
      </c>
      <c r="D123">
        <v>69</v>
      </c>
      <c r="E123">
        <v>65</v>
      </c>
      <c r="F123">
        <v>71.8</v>
      </c>
      <c r="G123">
        <f t="shared" si="15"/>
        <v>68.87</v>
      </c>
      <c r="H123">
        <f t="shared" si="16"/>
        <v>64.87</v>
      </c>
      <c r="I123">
        <f t="shared" si="17"/>
        <v>71.67</v>
      </c>
      <c r="J123" s="31">
        <f t="shared" si="18"/>
        <v>68.470000000000013</v>
      </c>
      <c r="K123">
        <f t="shared" si="19"/>
        <v>3.4176014981270111</v>
      </c>
      <c r="L123">
        <f t="shared" si="20"/>
        <v>1.9731531449264983</v>
      </c>
    </row>
    <row r="124" spans="1:12">
      <c r="A124" s="6">
        <v>42353</v>
      </c>
      <c r="B124" s="7" t="s">
        <v>27</v>
      </c>
      <c r="C124">
        <v>0.13</v>
      </c>
      <c r="D124">
        <v>100</v>
      </c>
      <c r="E124">
        <v>100</v>
      </c>
      <c r="F124">
        <v>100</v>
      </c>
      <c r="G124">
        <f t="shared" si="15"/>
        <v>99.87</v>
      </c>
      <c r="H124">
        <f t="shared" si="16"/>
        <v>99.87</v>
      </c>
      <c r="I124">
        <f t="shared" si="17"/>
        <v>99.87</v>
      </c>
      <c r="J124" s="31">
        <f t="shared" si="18"/>
        <v>99.87</v>
      </c>
      <c r="K124">
        <f t="shared" si="19"/>
        <v>0</v>
      </c>
      <c r="L124">
        <f t="shared" si="20"/>
        <v>0</v>
      </c>
    </row>
    <row r="125" spans="1:12">
      <c r="A125" s="6">
        <v>42353</v>
      </c>
      <c r="B125" s="7" t="s">
        <v>28</v>
      </c>
      <c r="C125">
        <v>0.13</v>
      </c>
      <c r="D125">
        <v>4.51</v>
      </c>
      <c r="E125">
        <v>3.91</v>
      </c>
      <c r="F125">
        <v>5.33</v>
      </c>
      <c r="G125">
        <f t="shared" si="15"/>
        <v>4.38</v>
      </c>
      <c r="H125">
        <f t="shared" si="16"/>
        <v>3.7800000000000002</v>
      </c>
      <c r="I125">
        <f t="shared" si="17"/>
        <v>5.2</v>
      </c>
      <c r="J125" s="31">
        <f t="shared" si="18"/>
        <v>4.4533333333333331</v>
      </c>
      <c r="K125">
        <f t="shared" si="19"/>
        <v>0.71283471670039567</v>
      </c>
      <c r="L125">
        <f t="shared" si="20"/>
        <v>0.41155531557468406</v>
      </c>
    </row>
    <row r="126" spans="1:12">
      <c r="A126" s="6">
        <v>42353</v>
      </c>
      <c r="B126" s="7">
        <v>607</v>
      </c>
      <c r="C126">
        <v>0.27</v>
      </c>
      <c r="D126">
        <v>97.2</v>
      </c>
      <c r="E126">
        <v>97</v>
      </c>
      <c r="F126">
        <v>96.8</v>
      </c>
      <c r="G126">
        <f t="shared" si="15"/>
        <v>96.93</v>
      </c>
      <c r="H126">
        <f t="shared" si="16"/>
        <v>96.73</v>
      </c>
      <c r="I126">
        <f t="shared" si="17"/>
        <v>96.53</v>
      </c>
      <c r="J126" s="31">
        <f t="shared" si="18"/>
        <v>96.730000000000018</v>
      </c>
      <c r="K126">
        <f t="shared" si="19"/>
        <v>0.20000000000000284</v>
      </c>
      <c r="L126">
        <f t="shared" si="20"/>
        <v>0.1154700538379268</v>
      </c>
    </row>
    <row r="128" spans="1:12">
      <c r="A128" s="6">
        <v>42355</v>
      </c>
      <c r="B128" s="7">
        <v>1516</v>
      </c>
      <c r="C128">
        <v>0.11</v>
      </c>
      <c r="D128">
        <v>98.9</v>
      </c>
      <c r="E128">
        <v>98.3</v>
      </c>
      <c r="G128">
        <f t="shared" si="15"/>
        <v>98.79</v>
      </c>
      <c r="H128">
        <f t="shared" si="16"/>
        <v>98.19</v>
      </c>
      <c r="J128" s="31">
        <f t="shared" si="18"/>
        <v>98.490000000000009</v>
      </c>
      <c r="K128">
        <f>STDEV(G128:H128)</f>
        <v>0.42426406871193451</v>
      </c>
      <c r="L128">
        <f>K128/(SQRT(2))</f>
        <v>0.30000000000000421</v>
      </c>
    </row>
    <row r="129" spans="1:12">
      <c r="A129" s="6">
        <v>42355</v>
      </c>
      <c r="B129" s="7">
        <v>373</v>
      </c>
      <c r="C129">
        <v>2.21</v>
      </c>
      <c r="D129">
        <v>84.6</v>
      </c>
      <c r="E129">
        <v>78.3</v>
      </c>
      <c r="G129">
        <f t="shared" si="15"/>
        <v>82.39</v>
      </c>
      <c r="H129">
        <f t="shared" si="16"/>
        <v>76.09</v>
      </c>
      <c r="J129" s="31">
        <f t="shared" si="18"/>
        <v>79.240000000000009</v>
      </c>
      <c r="K129">
        <f t="shared" ref="K129:K170" si="21">STDEV(G129:H129)</f>
        <v>4.4547727214752477</v>
      </c>
      <c r="L129">
        <f t="shared" ref="L129:L170" si="22">K129/(SQRT(2))</f>
        <v>3.1499999999999986</v>
      </c>
    </row>
    <row r="130" spans="1:12">
      <c r="A130" s="6">
        <v>42355</v>
      </c>
      <c r="B130" s="7">
        <v>379</v>
      </c>
      <c r="C130">
        <v>1.48</v>
      </c>
      <c r="D130">
        <v>76.400000000000006</v>
      </c>
      <c r="E130">
        <v>76.2</v>
      </c>
      <c r="G130">
        <f t="shared" si="15"/>
        <v>74.92</v>
      </c>
      <c r="H130">
        <f t="shared" si="16"/>
        <v>74.72</v>
      </c>
      <c r="J130" s="31">
        <f t="shared" si="18"/>
        <v>74.819999999999993</v>
      </c>
      <c r="K130">
        <f t="shared" si="21"/>
        <v>0.14142135623731153</v>
      </c>
      <c r="L130">
        <f t="shared" si="22"/>
        <v>0.10000000000000142</v>
      </c>
    </row>
    <row r="131" spans="1:12">
      <c r="A131" s="6">
        <v>42355</v>
      </c>
      <c r="B131" s="7" t="s">
        <v>29</v>
      </c>
      <c r="C131">
        <v>1.48</v>
      </c>
      <c r="D131">
        <v>100</v>
      </c>
      <c r="E131">
        <v>100</v>
      </c>
      <c r="G131">
        <f t="shared" si="15"/>
        <v>98.52</v>
      </c>
      <c r="H131">
        <f t="shared" si="16"/>
        <v>98.52</v>
      </c>
      <c r="J131" s="31">
        <f t="shared" si="18"/>
        <v>98.52</v>
      </c>
      <c r="K131">
        <f t="shared" si="21"/>
        <v>0</v>
      </c>
      <c r="L131">
        <f t="shared" si="22"/>
        <v>0</v>
      </c>
    </row>
    <row r="132" spans="1:12">
      <c r="A132" s="6">
        <v>42355</v>
      </c>
      <c r="B132" s="7" t="s">
        <v>27</v>
      </c>
      <c r="C132">
        <v>1.48</v>
      </c>
      <c r="D132">
        <v>100</v>
      </c>
      <c r="E132">
        <v>100</v>
      </c>
      <c r="G132">
        <f t="shared" si="15"/>
        <v>98.52</v>
      </c>
      <c r="H132">
        <f t="shared" si="16"/>
        <v>98.52</v>
      </c>
      <c r="J132" s="31">
        <f t="shared" si="18"/>
        <v>98.52</v>
      </c>
      <c r="K132">
        <f t="shared" si="21"/>
        <v>0</v>
      </c>
      <c r="L132">
        <f t="shared" si="22"/>
        <v>0</v>
      </c>
    </row>
    <row r="133" spans="1:12">
      <c r="A133" s="6">
        <v>42355</v>
      </c>
      <c r="B133" s="7" t="s">
        <v>28</v>
      </c>
      <c r="C133">
        <v>1.48</v>
      </c>
      <c r="D133">
        <v>9.84</v>
      </c>
      <c r="E133">
        <v>14.1</v>
      </c>
      <c r="G133">
        <f t="shared" si="15"/>
        <v>8.36</v>
      </c>
      <c r="H133">
        <f t="shared" si="16"/>
        <v>12.62</v>
      </c>
      <c r="J133" s="31">
        <f t="shared" si="18"/>
        <v>10.489999999999998</v>
      </c>
      <c r="K133">
        <f t="shared" si="21"/>
        <v>3.0122748878546934</v>
      </c>
      <c r="L133">
        <f t="shared" si="22"/>
        <v>2.1300000000000003</v>
      </c>
    </row>
    <row r="134" spans="1:12">
      <c r="A134" s="6">
        <v>42355</v>
      </c>
      <c r="B134" s="7">
        <v>607</v>
      </c>
      <c r="C134">
        <v>0.44</v>
      </c>
      <c r="D134">
        <v>97.1</v>
      </c>
      <c r="E134">
        <v>97</v>
      </c>
      <c r="G134">
        <f t="shared" si="15"/>
        <v>96.66</v>
      </c>
      <c r="H134">
        <f t="shared" si="16"/>
        <v>96.56</v>
      </c>
      <c r="J134" s="31">
        <f t="shared" si="18"/>
        <v>96.61</v>
      </c>
      <c r="K134">
        <f t="shared" si="21"/>
        <v>7.0710678118650741E-2</v>
      </c>
      <c r="L134">
        <f t="shared" si="22"/>
        <v>4.9999999999997158E-2</v>
      </c>
    </row>
    <row r="136" spans="1:12">
      <c r="A136" s="6">
        <v>42356</v>
      </c>
      <c r="B136" s="7">
        <v>1516</v>
      </c>
      <c r="C136">
        <v>0.22</v>
      </c>
      <c r="D136">
        <v>98.3</v>
      </c>
      <c r="E136">
        <v>97.7</v>
      </c>
      <c r="G136">
        <f t="shared" si="15"/>
        <v>98.08</v>
      </c>
      <c r="H136">
        <f t="shared" si="16"/>
        <v>97.48</v>
      </c>
      <c r="J136" s="31">
        <f t="shared" si="18"/>
        <v>97.78</v>
      </c>
      <c r="K136">
        <f t="shared" si="21"/>
        <v>0.42426406871192446</v>
      </c>
      <c r="L136">
        <f t="shared" si="22"/>
        <v>0.2999999999999971</v>
      </c>
    </row>
    <row r="137" spans="1:12">
      <c r="A137" s="6">
        <v>42356</v>
      </c>
      <c r="B137" s="7">
        <v>373</v>
      </c>
      <c r="G137">
        <f t="shared" si="15"/>
        <v>0</v>
      </c>
      <c r="H137">
        <f t="shared" si="16"/>
        <v>0</v>
      </c>
      <c r="J137" s="31">
        <f t="shared" si="18"/>
        <v>0</v>
      </c>
      <c r="K137">
        <f t="shared" si="21"/>
        <v>0</v>
      </c>
      <c r="L137">
        <f t="shared" si="22"/>
        <v>0</v>
      </c>
    </row>
    <row r="138" spans="1:12">
      <c r="A138" s="6">
        <v>42356</v>
      </c>
      <c r="B138" s="7">
        <v>379</v>
      </c>
      <c r="C138">
        <v>1.37</v>
      </c>
      <c r="D138">
        <v>78.3</v>
      </c>
      <c r="E138">
        <v>66.7</v>
      </c>
      <c r="G138">
        <f t="shared" si="15"/>
        <v>76.929999999999993</v>
      </c>
      <c r="H138">
        <f t="shared" si="16"/>
        <v>65.33</v>
      </c>
      <c r="J138" s="31">
        <f t="shared" si="18"/>
        <v>71.13</v>
      </c>
      <c r="K138">
        <f t="shared" si="21"/>
        <v>8.2024386617639475</v>
      </c>
      <c r="L138">
        <f t="shared" si="22"/>
        <v>5.7999999999999972</v>
      </c>
    </row>
    <row r="139" spans="1:12">
      <c r="A139" s="6">
        <v>42356</v>
      </c>
      <c r="B139" s="7" t="s">
        <v>29</v>
      </c>
      <c r="C139">
        <v>1.37</v>
      </c>
      <c r="D139">
        <v>100</v>
      </c>
      <c r="E139">
        <v>100</v>
      </c>
      <c r="G139">
        <f t="shared" si="15"/>
        <v>98.63</v>
      </c>
      <c r="H139">
        <f t="shared" si="16"/>
        <v>98.63</v>
      </c>
      <c r="J139" s="31">
        <f t="shared" si="18"/>
        <v>98.63</v>
      </c>
      <c r="K139">
        <f t="shared" si="21"/>
        <v>0</v>
      </c>
      <c r="L139">
        <f t="shared" si="22"/>
        <v>0</v>
      </c>
    </row>
    <row r="140" spans="1:12">
      <c r="A140" s="6">
        <v>42356</v>
      </c>
      <c r="B140" s="7" t="s">
        <v>27</v>
      </c>
      <c r="C140">
        <v>1.37</v>
      </c>
      <c r="D140">
        <v>98.7</v>
      </c>
      <c r="E140">
        <v>88</v>
      </c>
      <c r="G140">
        <f t="shared" si="15"/>
        <v>97.33</v>
      </c>
      <c r="H140">
        <f t="shared" si="16"/>
        <v>86.63</v>
      </c>
      <c r="J140" s="31">
        <f t="shared" si="18"/>
        <v>91.97999999999999</v>
      </c>
      <c r="K140">
        <f t="shared" si="21"/>
        <v>7.5660425586960605</v>
      </c>
      <c r="L140">
        <f t="shared" si="22"/>
        <v>5.3500000000000014</v>
      </c>
    </row>
    <row r="141" spans="1:12">
      <c r="A141" s="6">
        <v>42356</v>
      </c>
      <c r="B141" s="7" t="s">
        <v>28</v>
      </c>
      <c r="C141">
        <v>1.37</v>
      </c>
      <c r="D141">
        <v>12.8</v>
      </c>
      <c r="E141">
        <v>0</v>
      </c>
      <c r="G141">
        <f t="shared" si="15"/>
        <v>11.43</v>
      </c>
      <c r="H141">
        <f t="shared" si="16"/>
        <v>-1.37</v>
      </c>
      <c r="J141" s="31">
        <f t="shared" si="18"/>
        <v>5.0299999999999994</v>
      </c>
      <c r="K141">
        <f t="shared" si="21"/>
        <v>9.05096679918781</v>
      </c>
      <c r="L141">
        <f t="shared" si="22"/>
        <v>6.4</v>
      </c>
    </row>
    <row r="142" spans="1:12">
      <c r="A142" s="6">
        <v>42356</v>
      </c>
      <c r="B142" s="7">
        <v>607</v>
      </c>
      <c r="C142">
        <v>0.63</v>
      </c>
      <c r="D142">
        <v>96.5</v>
      </c>
      <c r="E142">
        <v>96.3</v>
      </c>
      <c r="G142">
        <f t="shared" si="15"/>
        <v>95.87</v>
      </c>
      <c r="H142">
        <f t="shared" si="16"/>
        <v>95.67</v>
      </c>
      <c r="J142" s="31">
        <f t="shared" si="18"/>
        <v>95.77000000000001</v>
      </c>
      <c r="K142">
        <f t="shared" si="21"/>
        <v>0.14142135623731153</v>
      </c>
      <c r="L142">
        <f t="shared" si="22"/>
        <v>0.10000000000000142</v>
      </c>
    </row>
    <row r="144" spans="1:12">
      <c r="A144" s="6">
        <v>42357</v>
      </c>
      <c r="B144" s="7">
        <v>1516</v>
      </c>
      <c r="C144">
        <v>5.2999999999999999E-2</v>
      </c>
      <c r="D144">
        <v>98.2</v>
      </c>
      <c r="E144">
        <v>98.6</v>
      </c>
      <c r="G144">
        <f t="shared" si="15"/>
        <v>98.147000000000006</v>
      </c>
      <c r="H144">
        <f t="shared" si="16"/>
        <v>98.546999999999997</v>
      </c>
      <c r="J144" s="31">
        <f t="shared" si="18"/>
        <v>98.347000000000008</v>
      </c>
      <c r="K144">
        <f t="shared" si="21"/>
        <v>0.28284271247461301</v>
      </c>
      <c r="L144">
        <f t="shared" si="22"/>
        <v>0.19999999999999574</v>
      </c>
    </row>
    <row r="145" spans="1:12">
      <c r="A145" s="6">
        <v>42357</v>
      </c>
      <c r="B145" s="7">
        <v>373</v>
      </c>
      <c r="C145">
        <v>0</v>
      </c>
      <c r="G145">
        <f t="shared" si="15"/>
        <v>0</v>
      </c>
      <c r="H145">
        <f t="shared" si="16"/>
        <v>0</v>
      </c>
      <c r="J145" s="31">
        <f t="shared" si="18"/>
        <v>0</v>
      </c>
      <c r="K145">
        <f t="shared" si="21"/>
        <v>0</v>
      </c>
      <c r="L145">
        <f t="shared" si="22"/>
        <v>0</v>
      </c>
    </row>
    <row r="146" spans="1:12">
      <c r="A146" s="6">
        <v>42357</v>
      </c>
      <c r="B146" s="7">
        <v>379</v>
      </c>
      <c r="C146">
        <v>0.39</v>
      </c>
      <c r="D146">
        <v>66.3</v>
      </c>
      <c r="E146">
        <v>66.3</v>
      </c>
      <c r="G146">
        <f t="shared" si="15"/>
        <v>65.91</v>
      </c>
      <c r="H146">
        <f t="shared" si="16"/>
        <v>65.91</v>
      </c>
      <c r="J146" s="31">
        <f t="shared" si="18"/>
        <v>65.91</v>
      </c>
      <c r="K146">
        <f t="shared" si="21"/>
        <v>0</v>
      </c>
      <c r="L146">
        <f t="shared" si="22"/>
        <v>0</v>
      </c>
    </row>
    <row r="147" spans="1:12">
      <c r="A147" s="6">
        <v>42357</v>
      </c>
      <c r="B147" s="7" t="s">
        <v>29</v>
      </c>
      <c r="C147">
        <v>0.39</v>
      </c>
      <c r="D147">
        <v>100</v>
      </c>
      <c r="E147">
        <v>100</v>
      </c>
      <c r="G147">
        <f t="shared" si="15"/>
        <v>99.61</v>
      </c>
      <c r="H147">
        <f t="shared" si="16"/>
        <v>99.61</v>
      </c>
      <c r="J147" s="31">
        <f t="shared" si="18"/>
        <v>99.61</v>
      </c>
      <c r="K147">
        <f t="shared" si="21"/>
        <v>0</v>
      </c>
      <c r="L147">
        <f t="shared" si="22"/>
        <v>0</v>
      </c>
    </row>
    <row r="148" spans="1:12">
      <c r="A148" s="6">
        <v>42357</v>
      </c>
      <c r="B148" s="7" t="s">
        <v>27</v>
      </c>
      <c r="C148">
        <v>0.39</v>
      </c>
      <c r="D148">
        <v>95.9</v>
      </c>
      <c r="E148">
        <v>95.5</v>
      </c>
      <c r="G148">
        <f t="shared" si="15"/>
        <v>95.51</v>
      </c>
      <c r="H148">
        <f t="shared" si="16"/>
        <v>95.11</v>
      </c>
      <c r="J148" s="31">
        <f t="shared" si="18"/>
        <v>95.31</v>
      </c>
      <c r="K148">
        <f t="shared" si="21"/>
        <v>0.28284271247462306</v>
      </c>
      <c r="L148">
        <f t="shared" si="22"/>
        <v>0.20000000000000284</v>
      </c>
    </row>
    <row r="149" spans="1:12">
      <c r="A149" s="6">
        <v>42357</v>
      </c>
      <c r="B149" s="7" t="s">
        <v>28</v>
      </c>
      <c r="C149">
        <v>0.39</v>
      </c>
      <c r="D149">
        <v>7.44</v>
      </c>
      <c r="E149">
        <v>9.5</v>
      </c>
      <c r="G149">
        <f t="shared" si="15"/>
        <v>7.0500000000000007</v>
      </c>
      <c r="H149">
        <f t="shared" si="16"/>
        <v>9.11</v>
      </c>
      <c r="J149" s="31">
        <f t="shared" si="18"/>
        <v>8.08</v>
      </c>
      <c r="K149">
        <f t="shared" si="21"/>
        <v>1.4566399692442904</v>
      </c>
      <c r="L149">
        <f t="shared" si="22"/>
        <v>1.0300000000000018</v>
      </c>
    </row>
    <row r="150" spans="1:12">
      <c r="A150" s="6">
        <v>42357</v>
      </c>
      <c r="B150" s="7">
        <v>607</v>
      </c>
      <c r="C150">
        <v>0.23</v>
      </c>
      <c r="D150">
        <v>97.8</v>
      </c>
      <c r="E150">
        <v>97.2</v>
      </c>
      <c r="G150">
        <f t="shared" si="15"/>
        <v>97.57</v>
      </c>
      <c r="H150">
        <f t="shared" si="16"/>
        <v>96.97</v>
      </c>
      <c r="J150" s="31">
        <f t="shared" si="18"/>
        <v>97.27</v>
      </c>
      <c r="K150">
        <f t="shared" si="21"/>
        <v>0.42426406871192446</v>
      </c>
      <c r="L150">
        <f t="shared" si="22"/>
        <v>0.2999999999999971</v>
      </c>
    </row>
    <row r="152" spans="1:12">
      <c r="A152" s="6">
        <v>42360</v>
      </c>
      <c r="B152" s="7">
        <v>1516</v>
      </c>
      <c r="C152">
        <v>0.14000000000000001</v>
      </c>
      <c r="D152">
        <v>98.9</v>
      </c>
      <c r="E152">
        <v>98.8</v>
      </c>
      <c r="G152">
        <f t="shared" si="15"/>
        <v>98.76</v>
      </c>
      <c r="H152">
        <f t="shared" si="16"/>
        <v>98.66</v>
      </c>
      <c r="J152" s="31">
        <f t="shared" si="18"/>
        <v>98.710000000000008</v>
      </c>
      <c r="K152">
        <f t="shared" si="21"/>
        <v>7.0710678118660789E-2</v>
      </c>
      <c r="L152">
        <f t="shared" si="22"/>
        <v>5.0000000000004263E-2</v>
      </c>
    </row>
    <row r="153" spans="1:12">
      <c r="A153" s="6">
        <v>42360</v>
      </c>
      <c r="B153" s="7">
        <v>373</v>
      </c>
    </row>
    <row r="154" spans="1:12">
      <c r="A154" s="6">
        <v>42360</v>
      </c>
      <c r="B154" s="7">
        <v>379</v>
      </c>
      <c r="C154">
        <v>1.44</v>
      </c>
      <c r="D154">
        <v>86.3</v>
      </c>
      <c r="E154">
        <v>87.9</v>
      </c>
      <c r="G154">
        <f t="shared" si="15"/>
        <v>84.86</v>
      </c>
      <c r="H154">
        <f t="shared" si="16"/>
        <v>86.460000000000008</v>
      </c>
      <c r="J154" s="31">
        <f t="shared" si="18"/>
        <v>85.66</v>
      </c>
      <c r="K154">
        <f t="shared" si="21"/>
        <v>1.131370849898482</v>
      </c>
      <c r="L154">
        <f t="shared" si="22"/>
        <v>0.80000000000000415</v>
      </c>
    </row>
    <row r="155" spans="1:12">
      <c r="A155" s="6">
        <v>42360</v>
      </c>
      <c r="B155" s="7" t="s">
        <v>29</v>
      </c>
      <c r="C155">
        <v>1.44</v>
      </c>
      <c r="D155">
        <v>100</v>
      </c>
      <c r="E155">
        <v>100</v>
      </c>
      <c r="G155">
        <f t="shared" si="15"/>
        <v>98.56</v>
      </c>
      <c r="H155">
        <f t="shared" si="16"/>
        <v>98.56</v>
      </c>
      <c r="J155" s="31">
        <f t="shared" si="18"/>
        <v>98.56</v>
      </c>
      <c r="K155">
        <f t="shared" si="21"/>
        <v>0</v>
      </c>
      <c r="L155">
        <f t="shared" si="22"/>
        <v>0</v>
      </c>
    </row>
    <row r="156" spans="1:12">
      <c r="A156" s="6">
        <v>42360</v>
      </c>
      <c r="B156" s="7" t="s">
        <v>27</v>
      </c>
      <c r="C156">
        <v>1.44</v>
      </c>
      <c r="D156">
        <v>100</v>
      </c>
      <c r="E156">
        <v>100</v>
      </c>
      <c r="G156">
        <f t="shared" si="15"/>
        <v>98.56</v>
      </c>
      <c r="H156">
        <f t="shared" si="16"/>
        <v>98.56</v>
      </c>
      <c r="J156" s="31">
        <f t="shared" si="18"/>
        <v>98.56</v>
      </c>
      <c r="K156">
        <f t="shared" si="21"/>
        <v>0</v>
      </c>
      <c r="L156">
        <f t="shared" si="22"/>
        <v>0</v>
      </c>
    </row>
    <row r="157" spans="1:12">
      <c r="A157" s="6">
        <v>42360</v>
      </c>
      <c r="B157" s="7" t="s">
        <v>28</v>
      </c>
      <c r="C157">
        <v>1.44</v>
      </c>
      <c r="D157">
        <v>8.9600000000000009</v>
      </c>
      <c r="E157">
        <v>11.5</v>
      </c>
      <c r="G157">
        <f t="shared" ref="G157:G170" si="23">D157-C157</f>
        <v>7.5200000000000014</v>
      </c>
      <c r="H157">
        <f t="shared" ref="H157:H170" si="24">E157-C157</f>
        <v>10.06</v>
      </c>
      <c r="J157" s="31">
        <f t="shared" ref="J157:J170" si="25">AVERAGE(G157:I157)</f>
        <v>8.7900000000000009</v>
      </c>
      <c r="K157">
        <f t="shared" si="21"/>
        <v>1.7960512242138287</v>
      </c>
      <c r="L157">
        <f t="shared" si="22"/>
        <v>1.2699999999999985</v>
      </c>
    </row>
    <row r="158" spans="1:12">
      <c r="A158" s="6">
        <v>42360</v>
      </c>
      <c r="B158" s="7">
        <v>607</v>
      </c>
      <c r="C158">
        <v>0.87</v>
      </c>
      <c r="D158">
        <v>85.6</v>
      </c>
      <c r="E158">
        <v>86.9</v>
      </c>
      <c r="G158">
        <f t="shared" si="23"/>
        <v>84.72999999999999</v>
      </c>
      <c r="H158">
        <f t="shared" si="24"/>
        <v>86.03</v>
      </c>
      <c r="J158" s="31">
        <f t="shared" si="25"/>
        <v>85.38</v>
      </c>
      <c r="K158">
        <f t="shared" si="21"/>
        <v>0.91923881554251985</v>
      </c>
      <c r="L158">
        <f t="shared" si="22"/>
        <v>0.65000000000000568</v>
      </c>
    </row>
    <row r="159" spans="1:12">
      <c r="A159" s="6">
        <v>42360</v>
      </c>
      <c r="B159" s="7" t="s">
        <v>30</v>
      </c>
      <c r="C159">
        <v>0.87</v>
      </c>
      <c r="D159">
        <v>100</v>
      </c>
      <c r="E159">
        <v>100</v>
      </c>
      <c r="G159">
        <f t="shared" si="23"/>
        <v>99.13</v>
      </c>
      <c r="H159">
        <f t="shared" si="24"/>
        <v>99.13</v>
      </c>
      <c r="J159" s="31">
        <f t="shared" si="25"/>
        <v>99.13</v>
      </c>
      <c r="K159">
        <f t="shared" si="21"/>
        <v>0</v>
      </c>
      <c r="L159">
        <f t="shared" si="22"/>
        <v>0</v>
      </c>
    </row>
    <row r="160" spans="1:12">
      <c r="A160" s="6">
        <v>42360</v>
      </c>
      <c r="B160" s="7" t="s">
        <v>31</v>
      </c>
      <c r="C160">
        <v>0.87</v>
      </c>
      <c r="D160">
        <v>1.87</v>
      </c>
      <c r="E160">
        <v>7.4</v>
      </c>
      <c r="G160">
        <f t="shared" si="23"/>
        <v>1</v>
      </c>
      <c r="H160">
        <f t="shared" si="24"/>
        <v>6.53</v>
      </c>
      <c r="J160" s="31">
        <f t="shared" si="25"/>
        <v>3.7650000000000001</v>
      </c>
      <c r="K160">
        <f t="shared" si="21"/>
        <v>3.910300499961608</v>
      </c>
      <c r="L160">
        <f t="shared" si="22"/>
        <v>2.7650000000000001</v>
      </c>
    </row>
    <row r="162" spans="1:12">
      <c r="A162" s="6">
        <v>42361</v>
      </c>
      <c r="B162" s="7">
        <v>1516</v>
      </c>
      <c r="C162">
        <v>8.7999999999999995E-2</v>
      </c>
      <c r="D162">
        <v>91.4</v>
      </c>
      <c r="E162">
        <v>97.7</v>
      </c>
      <c r="G162">
        <f t="shared" si="23"/>
        <v>91.312000000000012</v>
      </c>
      <c r="H162">
        <f t="shared" si="24"/>
        <v>97.612000000000009</v>
      </c>
      <c r="J162" s="31">
        <f t="shared" si="25"/>
        <v>94.462000000000018</v>
      </c>
      <c r="K162">
        <f t="shared" si="21"/>
        <v>4.4547727214752477</v>
      </c>
      <c r="L162">
        <f t="shared" si="22"/>
        <v>3.1499999999999986</v>
      </c>
    </row>
    <row r="163" spans="1:12">
      <c r="A163" s="6">
        <v>42361</v>
      </c>
      <c r="B163" s="7">
        <v>373</v>
      </c>
    </row>
    <row r="164" spans="1:12">
      <c r="A164" s="6">
        <v>42361</v>
      </c>
      <c r="B164" s="7">
        <v>379</v>
      </c>
      <c r="C164">
        <v>0.35</v>
      </c>
      <c r="D164">
        <v>84.3</v>
      </c>
      <c r="E164">
        <v>22.2</v>
      </c>
      <c r="G164">
        <f t="shared" si="23"/>
        <v>83.95</v>
      </c>
      <c r="H164">
        <f t="shared" si="24"/>
        <v>21.849999999999998</v>
      </c>
      <c r="J164" s="31">
        <f t="shared" si="25"/>
        <v>52.9</v>
      </c>
      <c r="K164">
        <f t="shared" si="21"/>
        <v>43.911331111684611</v>
      </c>
      <c r="L164">
        <f t="shared" si="22"/>
        <v>31.050000000000004</v>
      </c>
    </row>
    <row r="165" spans="1:12">
      <c r="A165" s="6">
        <v>42361</v>
      </c>
      <c r="B165" s="7" t="s">
        <v>29</v>
      </c>
      <c r="C165">
        <v>0.35</v>
      </c>
      <c r="D165">
        <v>100</v>
      </c>
      <c r="E165">
        <v>100</v>
      </c>
      <c r="G165">
        <f t="shared" si="23"/>
        <v>99.65</v>
      </c>
      <c r="H165">
        <f t="shared" si="24"/>
        <v>99.65</v>
      </c>
      <c r="J165" s="31">
        <f t="shared" si="25"/>
        <v>99.65</v>
      </c>
      <c r="K165">
        <f t="shared" si="21"/>
        <v>0</v>
      </c>
      <c r="L165">
        <f t="shared" si="22"/>
        <v>0</v>
      </c>
    </row>
    <row r="166" spans="1:12">
      <c r="A166" s="6">
        <v>42361</v>
      </c>
      <c r="B166" s="7" t="s">
        <v>27</v>
      </c>
      <c r="C166">
        <v>0.35</v>
      </c>
      <c r="D166">
        <v>98</v>
      </c>
      <c r="E166">
        <v>21.9</v>
      </c>
      <c r="G166">
        <f t="shared" si="23"/>
        <v>97.65</v>
      </c>
      <c r="H166">
        <f t="shared" si="24"/>
        <v>21.549999999999997</v>
      </c>
      <c r="J166" s="31">
        <f t="shared" si="25"/>
        <v>59.6</v>
      </c>
      <c r="K166">
        <f t="shared" si="21"/>
        <v>53.810826048296271</v>
      </c>
      <c r="L166">
        <f t="shared" si="22"/>
        <v>38.049999999999997</v>
      </c>
    </row>
    <row r="167" spans="1:12">
      <c r="A167" s="6">
        <v>42361</v>
      </c>
      <c r="B167" s="7" t="s">
        <v>28</v>
      </c>
      <c r="C167">
        <v>0.35</v>
      </c>
      <c r="D167">
        <v>0</v>
      </c>
      <c r="E167">
        <v>0</v>
      </c>
      <c r="G167">
        <f t="shared" si="23"/>
        <v>-0.35</v>
      </c>
      <c r="H167">
        <f t="shared" si="24"/>
        <v>-0.35</v>
      </c>
      <c r="J167" s="31">
        <f t="shared" si="25"/>
        <v>-0.35</v>
      </c>
      <c r="K167">
        <f t="shared" si="21"/>
        <v>0</v>
      </c>
      <c r="L167">
        <f t="shared" si="22"/>
        <v>0</v>
      </c>
    </row>
    <row r="168" spans="1:12">
      <c r="A168" s="6">
        <v>42361</v>
      </c>
      <c r="B168" s="7">
        <v>607</v>
      </c>
      <c r="C168">
        <v>0.77</v>
      </c>
      <c r="D168">
        <v>73.3</v>
      </c>
      <c r="E168">
        <v>74.599999999999994</v>
      </c>
      <c r="G168">
        <f t="shared" si="23"/>
        <v>72.53</v>
      </c>
      <c r="H168">
        <f t="shared" si="24"/>
        <v>73.83</v>
      </c>
      <c r="J168" s="31">
        <f t="shared" si="25"/>
        <v>73.180000000000007</v>
      </c>
      <c r="K168">
        <f t="shared" si="21"/>
        <v>0.91923881554250975</v>
      </c>
      <c r="L168">
        <f t="shared" si="22"/>
        <v>0.64999999999999847</v>
      </c>
    </row>
    <row r="169" spans="1:12">
      <c r="A169" s="6">
        <v>42361</v>
      </c>
      <c r="B169" s="7" t="s">
        <v>30</v>
      </c>
      <c r="C169">
        <v>0.77</v>
      </c>
      <c r="D169">
        <v>99.1</v>
      </c>
      <c r="E169">
        <v>99.9</v>
      </c>
      <c r="G169">
        <f t="shared" si="23"/>
        <v>98.33</v>
      </c>
      <c r="H169">
        <f t="shared" si="24"/>
        <v>99.13000000000001</v>
      </c>
      <c r="J169" s="31">
        <f t="shared" si="25"/>
        <v>98.73</v>
      </c>
      <c r="K169">
        <f t="shared" si="21"/>
        <v>0.56568542494924612</v>
      </c>
      <c r="L169">
        <f t="shared" si="22"/>
        <v>0.40000000000000568</v>
      </c>
    </row>
    <row r="170" spans="1:12">
      <c r="A170" s="6">
        <v>42361</v>
      </c>
      <c r="B170" s="7" t="s">
        <v>31</v>
      </c>
      <c r="C170">
        <v>0.77</v>
      </c>
      <c r="D170">
        <v>2.16</v>
      </c>
      <c r="E170">
        <v>7.29</v>
      </c>
      <c r="G170">
        <f t="shared" si="23"/>
        <v>1.3900000000000001</v>
      </c>
      <c r="H170">
        <f t="shared" si="24"/>
        <v>6.52</v>
      </c>
      <c r="J170" s="31">
        <f t="shared" si="25"/>
        <v>3.9550000000000001</v>
      </c>
      <c r="K170">
        <f t="shared" si="21"/>
        <v>3.6274577874869882</v>
      </c>
      <c r="L170">
        <f t="shared" si="22"/>
        <v>2.5649999999999995</v>
      </c>
    </row>
    <row r="172" spans="1:12" s="23" customFormat="1">
      <c r="A172" s="23" t="s">
        <v>56</v>
      </c>
      <c r="J172" s="32"/>
    </row>
    <row r="173" spans="1:12" s="22" customFormat="1">
      <c r="J173" s="17"/>
    </row>
    <row r="174" spans="1:12">
      <c r="A174" s="5" t="s">
        <v>9</v>
      </c>
      <c r="B174" s="5" t="s">
        <v>10</v>
      </c>
      <c r="C174" s="5" t="s">
        <v>32</v>
      </c>
      <c r="D174" s="5" t="s">
        <v>33</v>
      </c>
    </row>
    <row r="175" spans="1:12">
      <c r="A175" s="6">
        <v>42348</v>
      </c>
      <c r="B175">
        <v>1516</v>
      </c>
      <c r="C175">
        <v>100</v>
      </c>
      <c r="D175">
        <v>100</v>
      </c>
    </row>
    <row r="176" spans="1:12">
      <c r="A176" s="6">
        <v>42348</v>
      </c>
      <c r="B176">
        <v>373</v>
      </c>
      <c r="C176">
        <v>100</v>
      </c>
      <c r="D176">
        <v>100</v>
      </c>
    </row>
    <row r="177" spans="1:4">
      <c r="A177" s="6">
        <v>42348</v>
      </c>
      <c r="B177" t="s">
        <v>21</v>
      </c>
      <c r="C177">
        <v>78.599999999999994</v>
      </c>
      <c r="D177">
        <v>79.099999999999994</v>
      </c>
    </row>
    <row r="178" spans="1:4">
      <c r="A178" s="6">
        <v>42348</v>
      </c>
      <c r="B178" t="s">
        <v>22</v>
      </c>
      <c r="C178">
        <v>15.4</v>
      </c>
      <c r="D178">
        <v>14.5</v>
      </c>
    </row>
    <row r="179" spans="1:4">
      <c r="A179" s="6">
        <v>42348</v>
      </c>
      <c r="B179">
        <v>379</v>
      </c>
      <c r="C179">
        <v>100</v>
      </c>
      <c r="D179">
        <v>100</v>
      </c>
    </row>
    <row r="180" spans="1:4">
      <c r="A180" s="6">
        <v>42348</v>
      </c>
      <c r="B180" t="s">
        <v>23</v>
      </c>
      <c r="C180">
        <v>69.3</v>
      </c>
      <c r="D180">
        <v>72.400000000000006</v>
      </c>
    </row>
    <row r="181" spans="1:4">
      <c r="A181" s="6">
        <v>42348</v>
      </c>
      <c r="B181" t="s">
        <v>24</v>
      </c>
      <c r="C181">
        <v>25.2</v>
      </c>
      <c r="D181">
        <v>28.6</v>
      </c>
    </row>
    <row r="182" spans="1:4">
      <c r="A182" s="6">
        <v>42348</v>
      </c>
      <c r="B182">
        <v>607</v>
      </c>
      <c r="C182">
        <v>100</v>
      </c>
      <c r="D182">
        <v>100</v>
      </c>
    </row>
    <row r="184" spans="1:4">
      <c r="A184" s="6">
        <v>42349</v>
      </c>
      <c r="B184">
        <v>1516</v>
      </c>
      <c r="C184">
        <v>100</v>
      </c>
      <c r="D184">
        <v>100</v>
      </c>
    </row>
    <row r="185" spans="1:4">
      <c r="A185" s="6">
        <v>42349</v>
      </c>
      <c r="B185">
        <v>373</v>
      </c>
      <c r="C185">
        <v>100</v>
      </c>
      <c r="D185">
        <v>100</v>
      </c>
    </row>
    <row r="186" spans="1:4">
      <c r="A186" s="6">
        <v>42349</v>
      </c>
      <c r="B186" t="s">
        <v>25</v>
      </c>
      <c r="C186">
        <v>76.099999999999994</v>
      </c>
      <c r="D186">
        <v>76.3</v>
      </c>
    </row>
    <row r="187" spans="1:4">
      <c r="A187" s="6">
        <v>42349</v>
      </c>
      <c r="B187" t="s">
        <v>26</v>
      </c>
      <c r="C187">
        <v>19.8</v>
      </c>
      <c r="D187">
        <v>19.100000000000001</v>
      </c>
    </row>
    <row r="188" spans="1:4">
      <c r="A188" s="6">
        <v>42349</v>
      </c>
      <c r="B188">
        <v>379</v>
      </c>
      <c r="C188">
        <v>100</v>
      </c>
      <c r="D188">
        <v>100</v>
      </c>
    </row>
    <row r="189" spans="1:4">
      <c r="A189" s="6">
        <v>42349</v>
      </c>
      <c r="B189" t="s">
        <v>27</v>
      </c>
      <c r="C189">
        <v>62.4</v>
      </c>
      <c r="D189">
        <v>61.3</v>
      </c>
    </row>
    <row r="190" spans="1:4">
      <c r="A190" s="6">
        <v>42349</v>
      </c>
      <c r="B190" t="s">
        <v>28</v>
      </c>
      <c r="C190">
        <v>34</v>
      </c>
      <c r="D190">
        <v>35.1</v>
      </c>
    </row>
    <row r="191" spans="1:4">
      <c r="A191" s="6">
        <v>42349</v>
      </c>
      <c r="B191">
        <v>607</v>
      </c>
      <c r="C191">
        <v>100</v>
      </c>
      <c r="D191">
        <v>100</v>
      </c>
    </row>
    <row r="193" spans="1:4">
      <c r="A193" s="6">
        <v>42350</v>
      </c>
      <c r="B193" s="7">
        <v>1516</v>
      </c>
      <c r="C193">
        <v>100</v>
      </c>
      <c r="D193">
        <v>100</v>
      </c>
    </row>
    <row r="194" spans="1:4">
      <c r="A194" s="6">
        <v>42350</v>
      </c>
      <c r="B194" s="7">
        <v>373</v>
      </c>
      <c r="C194">
        <v>100</v>
      </c>
      <c r="D194">
        <v>100</v>
      </c>
    </row>
    <row r="195" spans="1:4">
      <c r="A195" s="6">
        <v>42350</v>
      </c>
      <c r="B195" s="7" t="s">
        <v>25</v>
      </c>
      <c r="C195">
        <v>79.8</v>
      </c>
      <c r="D195">
        <v>81.400000000000006</v>
      </c>
    </row>
    <row r="196" spans="1:4">
      <c r="A196" s="6">
        <v>42350</v>
      </c>
      <c r="B196" s="7" t="s">
        <v>26</v>
      </c>
      <c r="C196">
        <v>17.600000000000001</v>
      </c>
      <c r="D196">
        <v>15.1</v>
      </c>
    </row>
    <row r="197" spans="1:4">
      <c r="A197" s="6">
        <v>42350</v>
      </c>
      <c r="B197" s="7">
        <v>379</v>
      </c>
      <c r="C197">
        <v>100</v>
      </c>
      <c r="D197">
        <v>100</v>
      </c>
    </row>
    <row r="198" spans="1:4">
      <c r="A198" s="6">
        <v>42350</v>
      </c>
      <c r="B198" s="7" t="s">
        <v>27</v>
      </c>
      <c r="C198">
        <v>71.5</v>
      </c>
      <c r="D198">
        <v>74.2</v>
      </c>
    </row>
    <row r="199" spans="1:4">
      <c r="A199" s="6">
        <v>42350</v>
      </c>
      <c r="B199" s="7" t="s">
        <v>28</v>
      </c>
      <c r="C199">
        <v>25.2</v>
      </c>
      <c r="D199">
        <v>21.8</v>
      </c>
    </row>
    <row r="200" spans="1:4">
      <c r="A200" s="6">
        <v>42350</v>
      </c>
      <c r="B200" s="7">
        <v>607</v>
      </c>
      <c r="C200">
        <v>100</v>
      </c>
      <c r="D200">
        <v>100</v>
      </c>
    </row>
    <row r="202" spans="1:4">
      <c r="A202" s="6">
        <v>42353</v>
      </c>
      <c r="B202" s="7">
        <v>1516</v>
      </c>
      <c r="C202">
        <v>100</v>
      </c>
      <c r="D202">
        <v>100</v>
      </c>
    </row>
    <row r="203" spans="1:4">
      <c r="A203" s="6">
        <v>42353</v>
      </c>
      <c r="B203" s="7">
        <v>373</v>
      </c>
      <c r="C203">
        <v>100</v>
      </c>
      <c r="D203">
        <v>100</v>
      </c>
    </row>
    <row r="204" spans="1:4">
      <c r="A204" s="6">
        <v>42353</v>
      </c>
      <c r="B204" s="7" t="s">
        <v>25</v>
      </c>
      <c r="C204">
        <v>73.900000000000006</v>
      </c>
      <c r="D204">
        <v>74.599999999999994</v>
      </c>
    </row>
    <row r="205" spans="1:4">
      <c r="A205" s="6">
        <v>42353</v>
      </c>
      <c r="B205" s="7" t="s">
        <v>26</v>
      </c>
      <c r="C205">
        <v>24.3</v>
      </c>
      <c r="D205">
        <v>24.1</v>
      </c>
    </row>
    <row r="206" spans="1:4">
      <c r="A206" s="6">
        <v>42353</v>
      </c>
      <c r="B206" s="7">
        <v>379</v>
      </c>
      <c r="C206">
        <v>100</v>
      </c>
      <c r="D206">
        <v>100</v>
      </c>
    </row>
    <row r="207" spans="1:4">
      <c r="A207" s="6">
        <v>42353</v>
      </c>
      <c r="B207" s="7" t="s">
        <v>27</v>
      </c>
      <c r="C207">
        <v>67.400000000000006</v>
      </c>
      <c r="D207">
        <v>61.3</v>
      </c>
    </row>
    <row r="208" spans="1:4">
      <c r="A208" s="6">
        <v>42353</v>
      </c>
      <c r="B208" s="7" t="s">
        <v>28</v>
      </c>
      <c r="C208">
        <v>31.8</v>
      </c>
      <c r="D208">
        <v>35.700000000000003</v>
      </c>
    </row>
    <row r="209" spans="1:4">
      <c r="A209" s="6">
        <v>42353</v>
      </c>
      <c r="B209" s="7">
        <v>607</v>
      </c>
      <c r="C209">
        <v>100</v>
      </c>
      <c r="D209">
        <v>100</v>
      </c>
    </row>
    <row r="211" spans="1:4">
      <c r="A211" s="6">
        <v>42355</v>
      </c>
      <c r="B211" s="7">
        <v>1516</v>
      </c>
      <c r="C211">
        <v>100</v>
      </c>
    </row>
    <row r="212" spans="1:4">
      <c r="A212" s="6">
        <v>42355</v>
      </c>
      <c r="B212" s="7">
        <v>373</v>
      </c>
    </row>
    <row r="213" spans="1:4">
      <c r="A213" s="6">
        <v>42355</v>
      </c>
      <c r="B213" s="7">
        <v>379</v>
      </c>
      <c r="C213">
        <v>100</v>
      </c>
    </row>
    <row r="214" spans="1:4">
      <c r="A214" s="6">
        <v>42355</v>
      </c>
      <c r="B214" s="7" t="s">
        <v>29</v>
      </c>
      <c r="C214">
        <v>4.4000000000000004</v>
      </c>
    </row>
    <row r="215" spans="1:4">
      <c r="A215" s="6">
        <v>42355</v>
      </c>
      <c r="B215" s="7" t="s">
        <v>27</v>
      </c>
      <c r="C215">
        <v>68.7</v>
      </c>
    </row>
    <row r="216" spans="1:4">
      <c r="A216" s="6">
        <v>42355</v>
      </c>
      <c r="B216" s="7" t="s">
        <v>28</v>
      </c>
      <c r="C216">
        <v>25.7</v>
      </c>
    </row>
    <row r="217" spans="1:4">
      <c r="A217" s="6">
        <v>42355</v>
      </c>
      <c r="B217" s="7">
        <v>607</v>
      </c>
      <c r="C217">
        <v>100</v>
      </c>
    </row>
    <row r="219" spans="1:4">
      <c r="A219" s="6">
        <v>42356</v>
      </c>
      <c r="B219" s="7">
        <v>1516</v>
      </c>
      <c r="C219">
        <v>100</v>
      </c>
      <c r="D219">
        <v>100</v>
      </c>
    </row>
    <row r="220" spans="1:4">
      <c r="A220" s="6">
        <v>42356</v>
      </c>
      <c r="B220" s="7">
        <v>373</v>
      </c>
    </row>
    <row r="221" spans="1:4">
      <c r="A221" s="6">
        <v>42356</v>
      </c>
      <c r="B221" s="7">
        <v>379</v>
      </c>
      <c r="C221">
        <v>100</v>
      </c>
      <c r="D221">
        <v>100</v>
      </c>
    </row>
    <row r="222" spans="1:4">
      <c r="A222" s="6">
        <v>42356</v>
      </c>
      <c r="B222" s="7" t="s">
        <v>29</v>
      </c>
      <c r="C222">
        <v>5.32</v>
      </c>
      <c r="D222">
        <v>5.67</v>
      </c>
    </row>
    <row r="223" spans="1:4">
      <c r="A223" s="6">
        <v>42356</v>
      </c>
      <c r="B223" s="7" t="s">
        <v>27</v>
      </c>
      <c r="C223">
        <v>73.099999999999994</v>
      </c>
      <c r="D223">
        <v>65.2</v>
      </c>
    </row>
    <row r="224" spans="1:4">
      <c r="A224" s="6">
        <v>42356</v>
      </c>
      <c r="B224" s="7" t="s">
        <v>28</v>
      </c>
      <c r="C224">
        <v>24.1</v>
      </c>
      <c r="D224">
        <v>24.7</v>
      </c>
    </row>
    <row r="225" spans="1:4">
      <c r="A225" s="6">
        <v>42356</v>
      </c>
      <c r="B225" s="7">
        <v>607</v>
      </c>
      <c r="C225">
        <v>100</v>
      </c>
      <c r="D225">
        <v>100</v>
      </c>
    </row>
    <row r="227" spans="1:4">
      <c r="A227" s="6">
        <v>42357</v>
      </c>
      <c r="B227" s="7">
        <v>1516</v>
      </c>
      <c r="C227">
        <v>100</v>
      </c>
      <c r="D227">
        <v>100</v>
      </c>
    </row>
    <row r="228" spans="1:4">
      <c r="A228" s="6">
        <v>42357</v>
      </c>
      <c r="B228" s="7">
        <v>373</v>
      </c>
    </row>
    <row r="229" spans="1:4">
      <c r="A229" s="6">
        <v>42357</v>
      </c>
      <c r="B229" s="7">
        <v>379</v>
      </c>
      <c r="C229">
        <v>100</v>
      </c>
      <c r="D229">
        <v>100</v>
      </c>
    </row>
    <row r="230" spans="1:4">
      <c r="A230" s="6">
        <v>42357</v>
      </c>
      <c r="B230" s="7" t="s">
        <v>29</v>
      </c>
      <c r="C230">
        <v>20</v>
      </c>
      <c r="D230">
        <v>23.5</v>
      </c>
    </row>
    <row r="231" spans="1:4">
      <c r="A231" s="6">
        <v>42357</v>
      </c>
      <c r="B231" s="7" t="s">
        <v>27</v>
      </c>
      <c r="C231">
        <v>43.9</v>
      </c>
      <c r="D231">
        <v>59.3</v>
      </c>
    </row>
    <row r="232" spans="1:4">
      <c r="A232" s="6">
        <v>42357</v>
      </c>
      <c r="B232" s="7" t="s">
        <v>28</v>
      </c>
      <c r="C232">
        <v>35.200000000000003</v>
      </c>
      <c r="D232">
        <v>36.6</v>
      </c>
    </row>
    <row r="233" spans="1:4">
      <c r="A233" s="6">
        <v>42357</v>
      </c>
      <c r="B233" s="7">
        <v>607</v>
      </c>
      <c r="C233">
        <v>100</v>
      </c>
      <c r="D233">
        <v>100</v>
      </c>
    </row>
    <row r="235" spans="1:4">
      <c r="A235" s="6">
        <v>42360</v>
      </c>
      <c r="B235" s="7">
        <v>1516</v>
      </c>
      <c r="C235">
        <v>100</v>
      </c>
      <c r="D235">
        <v>100</v>
      </c>
    </row>
    <row r="236" spans="1:4">
      <c r="A236" s="6">
        <v>42360</v>
      </c>
      <c r="B236" s="7">
        <v>373</v>
      </c>
    </row>
    <row r="237" spans="1:4">
      <c r="A237" s="6">
        <v>42360</v>
      </c>
      <c r="B237" s="7">
        <v>379</v>
      </c>
      <c r="C237">
        <v>100</v>
      </c>
      <c r="D237">
        <v>100</v>
      </c>
    </row>
    <row r="238" spans="1:4">
      <c r="A238" s="6">
        <v>42360</v>
      </c>
      <c r="B238" s="7" t="s">
        <v>29</v>
      </c>
      <c r="C238">
        <v>1.84</v>
      </c>
      <c r="D238">
        <v>3.72</v>
      </c>
    </row>
    <row r="239" spans="1:4">
      <c r="A239" s="6">
        <v>42360</v>
      </c>
      <c r="B239" s="7" t="s">
        <v>27</v>
      </c>
      <c r="C239">
        <v>81</v>
      </c>
      <c r="D239">
        <v>82.3</v>
      </c>
    </row>
    <row r="240" spans="1:4">
      <c r="A240" s="6">
        <v>42360</v>
      </c>
      <c r="B240" s="7" t="s">
        <v>28</v>
      </c>
      <c r="C240">
        <v>14.8</v>
      </c>
      <c r="D240">
        <v>13.3</v>
      </c>
    </row>
    <row r="241" spans="1:4">
      <c r="A241" s="6">
        <v>42360</v>
      </c>
      <c r="B241" s="7">
        <v>607</v>
      </c>
      <c r="C241">
        <v>100</v>
      </c>
      <c r="D241">
        <v>100</v>
      </c>
    </row>
    <row r="242" spans="1:4">
      <c r="A242" s="6">
        <v>42360</v>
      </c>
      <c r="B242" s="7" t="s">
        <v>30</v>
      </c>
      <c r="C242">
        <v>84.8</v>
      </c>
      <c r="D242">
        <v>85.1</v>
      </c>
    </row>
    <row r="243" spans="1:4">
      <c r="A243" s="6">
        <v>42360</v>
      </c>
      <c r="B243" s="7" t="s">
        <v>31</v>
      </c>
      <c r="C243">
        <v>14.1</v>
      </c>
      <c r="D243">
        <v>14</v>
      </c>
    </row>
    <row r="245" spans="1:4">
      <c r="A245" s="6">
        <v>42361</v>
      </c>
      <c r="B245" s="7">
        <v>1516</v>
      </c>
      <c r="C245">
        <v>100</v>
      </c>
      <c r="D245">
        <v>100</v>
      </c>
    </row>
    <row r="246" spans="1:4">
      <c r="A246" s="6">
        <v>42361</v>
      </c>
      <c r="B246" s="7">
        <v>373</v>
      </c>
    </row>
    <row r="247" spans="1:4">
      <c r="A247" s="6">
        <v>42361</v>
      </c>
      <c r="B247" s="7">
        <v>379</v>
      </c>
      <c r="C247">
        <v>100</v>
      </c>
      <c r="D247">
        <v>100</v>
      </c>
    </row>
    <row r="248" spans="1:4">
      <c r="A248" s="6">
        <v>42361</v>
      </c>
      <c r="B248" s="7" t="s">
        <v>29</v>
      </c>
      <c r="C248">
        <v>3.47</v>
      </c>
      <c r="D248">
        <v>3.47</v>
      </c>
    </row>
    <row r="249" spans="1:4">
      <c r="A249" s="6">
        <v>42361</v>
      </c>
      <c r="B249" s="7" t="s">
        <v>27</v>
      </c>
      <c r="C249">
        <v>81.8</v>
      </c>
      <c r="D249">
        <v>83</v>
      </c>
    </row>
    <row r="250" spans="1:4">
      <c r="A250" s="6">
        <v>42361</v>
      </c>
      <c r="B250" s="7" t="s">
        <v>28</v>
      </c>
      <c r="C250">
        <v>12.5</v>
      </c>
      <c r="D250">
        <v>17</v>
      </c>
    </row>
    <row r="251" spans="1:4">
      <c r="A251" s="6">
        <v>42361</v>
      </c>
      <c r="B251" s="7">
        <v>607</v>
      </c>
      <c r="C251">
        <v>100</v>
      </c>
      <c r="D251">
        <v>100</v>
      </c>
    </row>
    <row r="252" spans="1:4">
      <c r="A252" s="6">
        <v>42361</v>
      </c>
      <c r="B252" s="7" t="s">
        <v>30</v>
      </c>
      <c r="C252">
        <v>73.3</v>
      </c>
      <c r="D252">
        <v>72.900000000000006</v>
      </c>
    </row>
    <row r="253" spans="1:4">
      <c r="A253" s="6">
        <v>42361</v>
      </c>
      <c r="B253" s="7" t="s">
        <v>31</v>
      </c>
      <c r="C253">
        <v>26.5</v>
      </c>
      <c r="D253">
        <v>26.7</v>
      </c>
    </row>
    <row r="261" spans="2:10" s="5" customFormat="1">
      <c r="J261" s="31"/>
    </row>
    <row r="262" spans="2:10">
      <c r="B262" s="10"/>
      <c r="C262" s="7"/>
      <c r="D262" s="7"/>
      <c r="G262" s="10"/>
      <c r="H262" s="7"/>
      <c r="I262" s="7"/>
    </row>
    <row r="275" spans="1:9">
      <c r="A275" s="5"/>
      <c r="B275" s="5"/>
      <c r="C275" s="5"/>
      <c r="D275" s="5"/>
      <c r="F275" s="5"/>
      <c r="G275" s="5"/>
      <c r="H275" s="5"/>
      <c r="I275" s="5"/>
    </row>
    <row r="276" spans="1:9">
      <c r="B276" s="10"/>
      <c r="C276" s="7"/>
      <c r="D276" s="7"/>
      <c r="G276" s="10"/>
      <c r="H276" s="7"/>
      <c r="I276" s="7"/>
    </row>
    <row r="281" spans="1:9">
      <c r="B281" s="3"/>
      <c r="G281" s="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125" zoomScaleNormal="125" zoomScalePageLayoutView="125" workbookViewId="0">
      <selection activeCell="J14" sqref="J14"/>
    </sheetView>
  </sheetViews>
  <sheetFormatPr baseColWidth="10" defaultRowHeight="15" x14ac:dyDescent="0"/>
  <cols>
    <col min="5" max="5" width="9.5" customWidth="1"/>
    <col min="6" max="6" width="17.6640625" customWidth="1"/>
    <col min="7" max="7" width="15.5" customWidth="1"/>
    <col min="8" max="8" width="10.83203125" style="13"/>
  </cols>
  <sheetData>
    <row r="1" spans="1:10" s="33" customFormat="1">
      <c r="A1" s="33" t="s">
        <v>34</v>
      </c>
      <c r="H1" s="17"/>
    </row>
    <row r="2" spans="1:10" s="33" customFormat="1">
      <c r="H2" s="17"/>
    </row>
    <row r="3" spans="1:10" s="33" customFormat="1">
      <c r="A3" s="23" t="s">
        <v>52</v>
      </c>
      <c r="H3" s="17"/>
    </row>
    <row r="4" spans="1:10" s="23" customFormat="1">
      <c r="A4" s="18" t="s">
        <v>48</v>
      </c>
      <c r="H4" s="17"/>
    </row>
    <row r="6" spans="1:10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15</v>
      </c>
      <c r="G6" s="5" t="s">
        <v>16</v>
      </c>
      <c r="H6" s="13" t="s">
        <v>18</v>
      </c>
      <c r="I6" s="5" t="s">
        <v>19</v>
      </c>
      <c r="J6" s="5" t="s">
        <v>20</v>
      </c>
    </row>
    <row r="7" spans="1:10">
      <c r="A7" s="6">
        <v>42348</v>
      </c>
      <c r="B7">
        <v>1516</v>
      </c>
      <c r="C7">
        <v>8.68</v>
      </c>
    </row>
    <row r="8" spans="1:10">
      <c r="A8" s="6">
        <v>42348</v>
      </c>
      <c r="B8">
        <v>373</v>
      </c>
      <c r="C8">
        <v>11.7</v>
      </c>
    </row>
    <row r="9" spans="1:10">
      <c r="A9" s="6">
        <v>42348</v>
      </c>
      <c r="B9">
        <v>379</v>
      </c>
      <c r="C9">
        <v>11.6</v>
      </c>
    </row>
    <row r="10" spans="1:10">
      <c r="A10" s="6">
        <v>42348</v>
      </c>
      <c r="B10">
        <v>607</v>
      </c>
      <c r="C10">
        <v>5.46</v>
      </c>
    </row>
    <row r="12" spans="1:10">
      <c r="A12" s="6">
        <v>42349</v>
      </c>
      <c r="B12">
        <v>1516</v>
      </c>
      <c r="C12">
        <v>10.3</v>
      </c>
    </row>
    <row r="13" spans="1:10">
      <c r="A13" s="6">
        <v>42349</v>
      </c>
      <c r="B13">
        <v>373</v>
      </c>
      <c r="C13">
        <v>13.1</v>
      </c>
    </row>
    <row r="14" spans="1:10">
      <c r="A14" s="6">
        <v>42349</v>
      </c>
      <c r="B14">
        <v>379</v>
      </c>
      <c r="C14">
        <v>14.1</v>
      </c>
    </row>
    <row r="15" spans="1:10">
      <c r="A15" s="6">
        <v>42349</v>
      </c>
      <c r="B15">
        <v>607</v>
      </c>
      <c r="C15">
        <v>5.78</v>
      </c>
    </row>
    <row r="17" spans="1:10">
      <c r="A17" s="6">
        <v>42350</v>
      </c>
      <c r="B17" s="7">
        <v>1516</v>
      </c>
      <c r="C17">
        <v>11.7</v>
      </c>
    </row>
    <row r="18" spans="1:10">
      <c r="A18" s="6">
        <v>42350</v>
      </c>
      <c r="B18" s="7">
        <v>373</v>
      </c>
      <c r="C18">
        <v>15.9</v>
      </c>
    </row>
    <row r="19" spans="1:10">
      <c r="A19" s="6">
        <v>42350</v>
      </c>
      <c r="B19" s="7">
        <v>379</v>
      </c>
      <c r="C19">
        <v>16.399999999999999</v>
      </c>
    </row>
    <row r="20" spans="1:10">
      <c r="A20" s="6">
        <v>42350</v>
      </c>
      <c r="B20" s="7">
        <v>607</v>
      </c>
      <c r="C20">
        <v>5.85</v>
      </c>
    </row>
    <row r="22" spans="1:10">
      <c r="A22" s="6">
        <v>42353</v>
      </c>
      <c r="B22" s="7">
        <v>1516</v>
      </c>
      <c r="C22">
        <v>4.74</v>
      </c>
    </row>
    <row r="23" spans="1:10">
      <c r="A23" s="6">
        <v>42353</v>
      </c>
      <c r="B23" s="7">
        <v>373</v>
      </c>
      <c r="C23">
        <v>10.199999999999999</v>
      </c>
    </row>
    <row r="24" spans="1:10">
      <c r="A24" s="6">
        <v>42353</v>
      </c>
      <c r="B24" s="7">
        <v>379</v>
      </c>
      <c r="C24">
        <v>7.48</v>
      </c>
    </row>
    <row r="25" spans="1:10">
      <c r="A25" s="6">
        <v>42353</v>
      </c>
      <c r="B25" s="7">
        <v>607</v>
      </c>
      <c r="C25">
        <v>3.7</v>
      </c>
    </row>
    <row r="27" spans="1:10">
      <c r="A27" s="6">
        <v>42355</v>
      </c>
      <c r="B27" s="7">
        <v>1516</v>
      </c>
      <c r="C27">
        <v>4.21</v>
      </c>
      <c r="D27">
        <v>5.08</v>
      </c>
      <c r="E27">
        <v>4.8099999999999996</v>
      </c>
      <c r="F27">
        <f>D27-C27</f>
        <v>0.87000000000000011</v>
      </c>
      <c r="G27">
        <f>E27-C27</f>
        <v>0.59999999999999964</v>
      </c>
      <c r="H27" s="13">
        <f>AVERAGE(F26:G27)</f>
        <v>0.73499999999999988</v>
      </c>
      <c r="I27">
        <f>STDEV(F27:G27)</f>
        <v>0.19091883092036807</v>
      </c>
      <c r="J27">
        <f>I27/(SQRT(2))</f>
        <v>0.13500000000000015</v>
      </c>
    </row>
    <row r="28" spans="1:10">
      <c r="A28" s="6">
        <v>42355</v>
      </c>
      <c r="B28" s="7">
        <v>373</v>
      </c>
      <c r="C28">
        <v>10.6</v>
      </c>
      <c r="D28">
        <v>13.7</v>
      </c>
      <c r="E28">
        <v>13.6</v>
      </c>
      <c r="F28">
        <f>D28-C28</f>
        <v>3.0999999999999996</v>
      </c>
      <c r="G28">
        <f>E28-C28</f>
        <v>3</v>
      </c>
      <c r="H28" s="13">
        <f>AVERAGE(F28:G28)</f>
        <v>3.05</v>
      </c>
      <c r="I28">
        <f>STDEV(F28:G28)</f>
        <v>7.0710678118654502E-2</v>
      </c>
      <c r="J28">
        <f t="shared" ref="J28:J46" si="0">I28/(SQRT(2))</f>
        <v>4.9999999999999822E-2</v>
      </c>
    </row>
    <row r="29" spans="1:10">
      <c r="A29" s="6">
        <v>42355</v>
      </c>
      <c r="B29" s="7">
        <v>379</v>
      </c>
      <c r="C29">
        <v>7.79</v>
      </c>
      <c r="D29">
        <v>8.5500000000000007</v>
      </c>
      <c r="E29">
        <v>8.5299999999999994</v>
      </c>
      <c r="F29">
        <f>D29-C29</f>
        <v>0.76000000000000068</v>
      </c>
      <c r="G29">
        <f>E29-C29</f>
        <v>0.73999999999999932</v>
      </c>
      <c r="H29" s="13">
        <f>AVERAGE(F29:G29)</f>
        <v>0.75</v>
      </c>
      <c r="I29">
        <f>STDEV(F29:G29)</f>
        <v>1.4142135623731905E-2</v>
      </c>
      <c r="J29">
        <f t="shared" si="0"/>
        <v>1.0000000000000673E-2</v>
      </c>
    </row>
    <row r="30" spans="1:10">
      <c r="A30" s="6">
        <v>42355</v>
      </c>
      <c r="B30" s="7">
        <v>607</v>
      </c>
      <c r="C30">
        <v>3.7</v>
      </c>
      <c r="D30">
        <v>4.66</v>
      </c>
      <c r="E30">
        <v>5.32</v>
      </c>
      <c r="F30">
        <f>D30-C30</f>
        <v>0.96</v>
      </c>
      <c r="G30">
        <f>E30-C30</f>
        <v>1.62</v>
      </c>
      <c r="H30" s="13">
        <f>AVERAGE(F30:G30)</f>
        <v>1.29</v>
      </c>
      <c r="I30">
        <f>STDEV(F30:G30)</f>
        <v>0.46669047558312138</v>
      </c>
      <c r="J30">
        <f t="shared" si="0"/>
        <v>0.32999999999999996</v>
      </c>
    </row>
    <row r="32" spans="1:10">
      <c r="A32" s="6">
        <v>42356</v>
      </c>
      <c r="B32" s="7">
        <v>1516</v>
      </c>
      <c r="C32">
        <v>4.43</v>
      </c>
      <c r="D32">
        <v>5.68</v>
      </c>
      <c r="F32">
        <f>D32-C32</f>
        <v>1.25</v>
      </c>
      <c r="H32" s="13">
        <f>AVERAGE(F32:G32)</f>
        <v>1.25</v>
      </c>
    </row>
    <row r="33" spans="1:10">
      <c r="A33" s="6">
        <v>42356</v>
      </c>
      <c r="B33" s="7">
        <v>379</v>
      </c>
      <c r="C33">
        <v>9.52</v>
      </c>
      <c r="D33">
        <v>10.1</v>
      </c>
      <c r="F33">
        <f>D33-C33</f>
        <v>0.58000000000000007</v>
      </c>
      <c r="H33" s="13">
        <f>AVERAGE(F33:G33)</f>
        <v>0.58000000000000007</v>
      </c>
    </row>
    <row r="34" spans="1:10">
      <c r="A34" s="6">
        <v>42356</v>
      </c>
      <c r="B34" s="7">
        <v>607</v>
      </c>
      <c r="C34">
        <v>4.83</v>
      </c>
      <c r="D34">
        <v>6.12</v>
      </c>
      <c r="F34">
        <f>D34-C34</f>
        <v>1.29</v>
      </c>
      <c r="H34" s="13">
        <f>AVERAGE(F34:G34)</f>
        <v>1.29</v>
      </c>
    </row>
    <row r="36" spans="1:10">
      <c r="A36" s="6">
        <v>42357</v>
      </c>
      <c r="B36" s="7">
        <v>1516</v>
      </c>
      <c r="C36">
        <v>4.5599999999999996</v>
      </c>
      <c r="D36">
        <v>5.35</v>
      </c>
      <c r="F36">
        <f>D36-C36</f>
        <v>0.79</v>
      </c>
      <c r="H36" s="13">
        <f>AVERAGE(F36:G36)</f>
        <v>0.79</v>
      </c>
    </row>
    <row r="37" spans="1:10">
      <c r="A37" s="6">
        <v>42357</v>
      </c>
      <c r="B37" s="7">
        <v>379</v>
      </c>
      <c r="C37">
        <v>9.9600000000000009</v>
      </c>
      <c r="D37">
        <v>11.4</v>
      </c>
      <c r="F37">
        <f>D37-C37</f>
        <v>1.4399999999999995</v>
      </c>
      <c r="H37" s="13">
        <f>AVERAGE(F37:G37)</f>
        <v>1.4399999999999995</v>
      </c>
    </row>
    <row r="38" spans="1:10">
      <c r="A38" s="6">
        <v>42357</v>
      </c>
      <c r="B38" s="7">
        <v>607</v>
      </c>
      <c r="C38">
        <v>4.76</v>
      </c>
      <c r="D38">
        <v>7.33</v>
      </c>
      <c r="F38">
        <f>D38-C38</f>
        <v>2.5700000000000003</v>
      </c>
      <c r="H38" s="13">
        <f>AVERAGE(F38:G38)</f>
        <v>2.5700000000000003</v>
      </c>
    </row>
    <row r="40" spans="1:10">
      <c r="A40" s="6">
        <v>42360</v>
      </c>
      <c r="B40" s="7">
        <v>1516</v>
      </c>
      <c r="C40">
        <v>4.8600000000000003</v>
      </c>
      <c r="D40">
        <v>5.89</v>
      </c>
      <c r="E40">
        <v>5.64</v>
      </c>
      <c r="F40">
        <f>D40-C40</f>
        <v>1.0299999999999994</v>
      </c>
      <c r="G40">
        <f>E40-C40</f>
        <v>0.77999999999999936</v>
      </c>
      <c r="H40" s="13">
        <f>AVERAGE(F40:G40)</f>
        <v>0.90499999999999936</v>
      </c>
      <c r="I40">
        <f>STDEV(F40:G40)</f>
        <v>0.17677669529663625</v>
      </c>
      <c r="J40">
        <f>I40/(SQRT(2))</f>
        <v>0.12499999999999954</v>
      </c>
    </row>
    <row r="41" spans="1:10">
      <c r="A41" s="6">
        <v>42360</v>
      </c>
      <c r="B41" s="7">
        <v>379</v>
      </c>
      <c r="C41">
        <v>11.8</v>
      </c>
      <c r="D41">
        <v>12.7</v>
      </c>
      <c r="E41">
        <v>12.7</v>
      </c>
      <c r="F41">
        <f>D41-C41</f>
        <v>0.89999999999999858</v>
      </c>
      <c r="G41">
        <f>E41-C41</f>
        <v>0.89999999999999858</v>
      </c>
      <c r="H41" s="13">
        <f>AVERAGE(F41:G41)</f>
        <v>0.89999999999999858</v>
      </c>
      <c r="I41">
        <f>STDEV(F41:G41)</f>
        <v>0</v>
      </c>
      <c r="J41">
        <f t="shared" si="0"/>
        <v>0</v>
      </c>
    </row>
    <row r="42" spans="1:10">
      <c r="A42" s="6">
        <v>42360</v>
      </c>
      <c r="B42" s="7">
        <v>607</v>
      </c>
      <c r="C42">
        <v>5.23</v>
      </c>
      <c r="D42">
        <v>7.25</v>
      </c>
      <c r="E42">
        <v>9.9700000000000006</v>
      </c>
      <c r="F42">
        <f>D42-C42</f>
        <v>2.0199999999999996</v>
      </c>
      <c r="G42">
        <f>E42-C42</f>
        <v>4.74</v>
      </c>
      <c r="H42" s="13">
        <f>AVERAGE(F42:G42)</f>
        <v>3.38</v>
      </c>
      <c r="I42">
        <f>STDEV(F42:G42)</f>
        <v>1.9233304448274096</v>
      </c>
      <c r="J42">
        <f t="shared" si="0"/>
        <v>1.36</v>
      </c>
    </row>
    <row r="43" spans="1:10">
      <c r="A43" s="6"/>
      <c r="B43" s="7"/>
    </row>
    <row r="44" spans="1:10">
      <c r="A44" s="6">
        <v>42361</v>
      </c>
      <c r="B44" s="7">
        <v>1516</v>
      </c>
      <c r="C44">
        <v>5.14</v>
      </c>
      <c r="D44">
        <v>5.85</v>
      </c>
      <c r="E44">
        <v>5.95</v>
      </c>
      <c r="F44">
        <f>D44-C44</f>
        <v>0.71</v>
      </c>
      <c r="G44">
        <f>E44-C44</f>
        <v>0.8100000000000005</v>
      </c>
      <c r="H44" s="13">
        <f>AVERAGE(F44:G44)</f>
        <v>0.76000000000000023</v>
      </c>
      <c r="I44">
        <f>STDEV(F44:G44)</f>
        <v>7.0710678118655126E-2</v>
      </c>
      <c r="J44">
        <f t="shared" si="0"/>
        <v>5.000000000000026E-2</v>
      </c>
    </row>
    <row r="45" spans="1:10">
      <c r="A45" s="6">
        <v>42361</v>
      </c>
      <c r="B45" s="7">
        <v>379</v>
      </c>
      <c r="C45">
        <v>12.8</v>
      </c>
      <c r="D45">
        <v>14.6</v>
      </c>
      <c r="E45">
        <v>14.3</v>
      </c>
      <c r="F45">
        <f>D45-C45</f>
        <v>1.7999999999999989</v>
      </c>
      <c r="G45">
        <f>E45-C45</f>
        <v>1.5</v>
      </c>
      <c r="H45" s="13">
        <f>AVERAGE(F45:G45)</f>
        <v>1.6499999999999995</v>
      </c>
      <c r="I45">
        <f>STDEV(F45:G45)</f>
        <v>0.21213203435596351</v>
      </c>
      <c r="J45">
        <f t="shared" si="0"/>
        <v>0.14999999999999947</v>
      </c>
    </row>
    <row r="46" spans="1:10">
      <c r="A46" s="6">
        <v>42361</v>
      </c>
      <c r="B46" s="7">
        <v>607</v>
      </c>
      <c r="C46">
        <v>6.22</v>
      </c>
      <c r="D46">
        <v>13.2</v>
      </c>
      <c r="E46">
        <v>18.100000000000001</v>
      </c>
      <c r="F46">
        <f>D46-C46</f>
        <v>6.9799999999999995</v>
      </c>
      <c r="G46">
        <f>E46-C46</f>
        <v>11.880000000000003</v>
      </c>
      <c r="H46" s="13">
        <f>AVERAGE(F46:G46)</f>
        <v>9.4300000000000015</v>
      </c>
      <c r="I46">
        <f>STDEV(F46:G46)</f>
        <v>3.4648232278140823</v>
      </c>
      <c r="J46">
        <f t="shared" si="0"/>
        <v>2.4499999999999993</v>
      </c>
    </row>
    <row r="47" spans="1:10">
      <c r="A47" s="6"/>
      <c r="B47" s="7"/>
    </row>
    <row r="48" spans="1:10" s="18" customFormat="1">
      <c r="A48" s="34" t="s">
        <v>57</v>
      </c>
      <c r="H48" s="17"/>
    </row>
    <row r="49" spans="1:10" s="22" customFormat="1">
      <c r="H49" s="17"/>
    </row>
    <row r="51" spans="1:10">
      <c r="A51" s="5" t="s">
        <v>9</v>
      </c>
      <c r="B51" s="5" t="s">
        <v>10</v>
      </c>
      <c r="C51" s="5" t="s">
        <v>11</v>
      </c>
      <c r="D51" s="5" t="s">
        <v>12</v>
      </c>
      <c r="E51" s="5" t="s">
        <v>13</v>
      </c>
      <c r="F51" s="5" t="s">
        <v>15</v>
      </c>
      <c r="G51" s="5" t="s">
        <v>16</v>
      </c>
      <c r="H51" s="13" t="s">
        <v>18</v>
      </c>
      <c r="I51" s="5" t="s">
        <v>19</v>
      </c>
      <c r="J51" s="5" t="s">
        <v>20</v>
      </c>
    </row>
    <row r="52" spans="1:10">
      <c r="A52" s="6">
        <v>42348</v>
      </c>
      <c r="B52">
        <v>1516</v>
      </c>
      <c r="C52">
        <v>2.0699999999999998</v>
      </c>
    </row>
    <row r="53" spans="1:10">
      <c r="A53" s="6">
        <v>42348</v>
      </c>
      <c r="B53">
        <v>373</v>
      </c>
      <c r="C53">
        <v>2.16</v>
      </c>
    </row>
    <row r="54" spans="1:10">
      <c r="A54" s="6">
        <v>42348</v>
      </c>
      <c r="B54">
        <v>379</v>
      </c>
      <c r="C54">
        <v>1.2</v>
      </c>
    </row>
    <row r="55" spans="1:10">
      <c r="A55" s="6">
        <v>42348</v>
      </c>
      <c r="B55">
        <v>607</v>
      </c>
      <c r="C55">
        <v>0.18</v>
      </c>
    </row>
    <row r="57" spans="1:10">
      <c r="A57" s="6">
        <v>42349</v>
      </c>
      <c r="B57">
        <v>1516</v>
      </c>
      <c r="C57">
        <v>2.2000000000000002</v>
      </c>
    </row>
    <row r="58" spans="1:10">
      <c r="A58" s="6">
        <v>42349</v>
      </c>
      <c r="B58">
        <v>373</v>
      </c>
      <c r="C58">
        <v>0.18</v>
      </c>
    </row>
    <row r="59" spans="1:10">
      <c r="A59" s="6">
        <v>42349</v>
      </c>
      <c r="B59">
        <v>379</v>
      </c>
      <c r="C59">
        <v>4.2</v>
      </c>
    </row>
    <row r="60" spans="1:10">
      <c r="A60" s="6">
        <v>42349</v>
      </c>
      <c r="B60">
        <v>607</v>
      </c>
      <c r="C60">
        <v>0.19</v>
      </c>
    </row>
    <row r="62" spans="1:10">
      <c r="A62" s="6">
        <v>42350</v>
      </c>
      <c r="B62" s="7">
        <v>1516</v>
      </c>
      <c r="C62">
        <v>0.43</v>
      </c>
    </row>
    <row r="63" spans="1:10">
      <c r="A63" s="6">
        <v>42350</v>
      </c>
      <c r="B63" s="7">
        <v>373</v>
      </c>
      <c r="C63">
        <v>0.36</v>
      </c>
    </row>
    <row r="64" spans="1:10">
      <c r="A64" s="6">
        <v>42350</v>
      </c>
      <c r="B64" s="7">
        <v>379</v>
      </c>
      <c r="C64">
        <v>0.44</v>
      </c>
    </row>
    <row r="65" spans="1:10">
      <c r="A65" s="6">
        <v>42350</v>
      </c>
      <c r="B65" s="7">
        <v>607</v>
      </c>
      <c r="C65">
        <v>0.38</v>
      </c>
    </row>
    <row r="67" spans="1:10">
      <c r="A67" s="6">
        <v>42353</v>
      </c>
      <c r="B67" s="7">
        <v>1516</v>
      </c>
      <c r="C67">
        <v>0.28000000000000003</v>
      </c>
    </row>
    <row r="68" spans="1:10">
      <c r="A68" s="6">
        <v>42353</v>
      </c>
      <c r="B68" s="7">
        <v>373</v>
      </c>
      <c r="C68">
        <v>0.95</v>
      </c>
    </row>
    <row r="69" spans="1:10">
      <c r="A69" s="6">
        <v>42353</v>
      </c>
      <c r="B69" s="7">
        <v>379</v>
      </c>
      <c r="C69">
        <v>0.13</v>
      </c>
    </row>
    <row r="70" spans="1:10">
      <c r="A70" s="6">
        <v>42353</v>
      </c>
      <c r="B70" s="7">
        <v>607</v>
      </c>
      <c r="C70">
        <v>0.27</v>
      </c>
    </row>
    <row r="72" spans="1:10">
      <c r="A72" s="6">
        <v>42355</v>
      </c>
      <c r="B72" s="7">
        <v>1516</v>
      </c>
      <c r="C72">
        <v>0.11</v>
      </c>
      <c r="D72">
        <v>0.73</v>
      </c>
      <c r="E72">
        <v>0.76</v>
      </c>
      <c r="F72">
        <f>D72-C72</f>
        <v>0.62</v>
      </c>
      <c r="G72">
        <f>E72-C72</f>
        <v>0.65</v>
      </c>
      <c r="H72" s="13">
        <f>AVERAGE(F72:G72)</f>
        <v>0.63500000000000001</v>
      </c>
      <c r="I72">
        <f>STDEV(F72:G72)</f>
        <v>2.1213203435596444E-2</v>
      </c>
      <c r="J72">
        <f t="shared" ref="J72:J91" si="1">I72/(SQRT(3))</f>
        <v>1.2247448713915901E-2</v>
      </c>
    </row>
    <row r="73" spans="1:10">
      <c r="A73" s="6">
        <v>42355</v>
      </c>
      <c r="B73" s="7">
        <v>373</v>
      </c>
      <c r="C73">
        <v>2.21</v>
      </c>
      <c r="D73">
        <v>16.2</v>
      </c>
      <c r="E73">
        <v>16</v>
      </c>
      <c r="F73">
        <f>D73-C73</f>
        <v>13.989999999999998</v>
      </c>
      <c r="G73">
        <f>E73-C73</f>
        <v>13.79</v>
      </c>
      <c r="H73" s="13">
        <f>AVERAGE(F73:G73)</f>
        <v>13.889999999999999</v>
      </c>
      <c r="I73">
        <f>STDEV(F73:G73)</f>
        <v>0.141421356237309</v>
      </c>
      <c r="J73">
        <f t="shared" si="1"/>
        <v>8.1649658092772318E-2</v>
      </c>
    </row>
    <row r="74" spans="1:10">
      <c r="A74" s="6">
        <v>42355</v>
      </c>
      <c r="B74" s="7">
        <v>379</v>
      </c>
      <c r="C74">
        <v>1.48</v>
      </c>
      <c r="D74">
        <v>3.78</v>
      </c>
      <c r="E74">
        <v>3.6</v>
      </c>
      <c r="F74">
        <f>D74-C74</f>
        <v>2.2999999999999998</v>
      </c>
      <c r="G74">
        <f>E74-C74</f>
        <v>2.12</v>
      </c>
      <c r="H74" s="13">
        <f>AVERAGE(F74:G74)</f>
        <v>2.21</v>
      </c>
      <c r="I74">
        <f>STDEV(F74:G74)</f>
        <v>0.12727922061357835</v>
      </c>
      <c r="J74">
        <f t="shared" si="1"/>
        <v>7.3484692283495232E-2</v>
      </c>
    </row>
    <row r="75" spans="1:10">
      <c r="A75" s="6">
        <v>42355</v>
      </c>
      <c r="B75" s="7">
        <v>607</v>
      </c>
      <c r="C75">
        <v>0.44</v>
      </c>
      <c r="D75">
        <v>5.62</v>
      </c>
      <c r="E75">
        <v>12.2</v>
      </c>
      <c r="F75">
        <f>D75-C75</f>
        <v>5.18</v>
      </c>
      <c r="G75">
        <f>E75-C75</f>
        <v>11.76</v>
      </c>
      <c r="H75" s="13">
        <f>AVERAGE(F75:G75)</f>
        <v>8.4699999999999989</v>
      </c>
      <c r="I75">
        <f>STDEV(F75:G75)</f>
        <v>4.6527626202074863</v>
      </c>
      <c r="J75">
        <f t="shared" si="1"/>
        <v>2.6862737512522208</v>
      </c>
    </row>
    <row r="77" spans="1:10">
      <c r="A77" s="6">
        <v>42356</v>
      </c>
      <c r="B77" s="7">
        <v>1516</v>
      </c>
      <c r="C77">
        <v>0.22</v>
      </c>
      <c r="D77">
        <v>1.05</v>
      </c>
      <c r="F77">
        <f>D77-C77</f>
        <v>0.83000000000000007</v>
      </c>
      <c r="H77" s="13">
        <f>AVERAGE(F77:G77)</f>
        <v>0.83000000000000007</v>
      </c>
    </row>
    <row r="78" spans="1:10">
      <c r="A78" s="6">
        <v>42356</v>
      </c>
      <c r="B78" s="7">
        <v>379</v>
      </c>
      <c r="C78">
        <v>1.37</v>
      </c>
      <c r="D78">
        <v>3.5</v>
      </c>
      <c r="F78">
        <f>D78-C78</f>
        <v>2.13</v>
      </c>
      <c r="H78" s="13">
        <f>AVERAGE(F78:G78)</f>
        <v>2.13</v>
      </c>
    </row>
    <row r="79" spans="1:10">
      <c r="A79" s="6">
        <v>42356</v>
      </c>
      <c r="B79" s="7">
        <v>607</v>
      </c>
      <c r="C79">
        <v>0.63</v>
      </c>
      <c r="D79">
        <v>7.35</v>
      </c>
      <c r="F79">
        <f>D79-C79</f>
        <v>6.72</v>
      </c>
      <c r="H79" s="13">
        <f>AVERAGE(F79:G79)</f>
        <v>6.72</v>
      </c>
    </row>
    <row r="81" spans="1:10">
      <c r="A81" s="6">
        <v>42357</v>
      </c>
      <c r="B81" s="7">
        <v>1516</v>
      </c>
      <c r="C81">
        <v>5.2999999999999999E-2</v>
      </c>
      <c r="D81">
        <v>0.42</v>
      </c>
      <c r="F81">
        <f>D81-C81</f>
        <v>0.36699999999999999</v>
      </c>
      <c r="H81" s="13">
        <f>AVERAGE(F81:G81)</f>
        <v>0.36699999999999999</v>
      </c>
    </row>
    <row r="82" spans="1:10">
      <c r="A82" s="6">
        <v>42357</v>
      </c>
      <c r="B82" s="7">
        <v>379</v>
      </c>
      <c r="C82">
        <v>0.39</v>
      </c>
      <c r="D82">
        <v>4.59</v>
      </c>
      <c r="F82">
        <f>D82-C82</f>
        <v>4.2</v>
      </c>
      <c r="H82" s="13">
        <f>AVERAGE(F82:G82)</f>
        <v>4.2</v>
      </c>
    </row>
    <row r="83" spans="1:10">
      <c r="A83" s="6">
        <v>42357</v>
      </c>
      <c r="B83" s="7">
        <v>607</v>
      </c>
      <c r="C83">
        <v>0.23</v>
      </c>
      <c r="D83">
        <v>15.7</v>
      </c>
      <c r="F83">
        <f>D83-C83</f>
        <v>15.469999999999999</v>
      </c>
      <c r="H83" s="13">
        <f>AVERAGE(F83:G83)</f>
        <v>15.469999999999999</v>
      </c>
    </row>
    <row r="85" spans="1:10">
      <c r="A85" s="6">
        <v>42360</v>
      </c>
      <c r="B85" s="7">
        <v>1516</v>
      </c>
      <c r="C85">
        <v>0.14000000000000001</v>
      </c>
      <c r="D85">
        <v>1.08</v>
      </c>
      <c r="E85">
        <v>0.92</v>
      </c>
      <c r="F85">
        <f>D85-C85</f>
        <v>0.94000000000000006</v>
      </c>
      <c r="G85">
        <f>E85-C85</f>
        <v>0.78</v>
      </c>
      <c r="H85" s="13">
        <f>AVERAGE(F85:G85)</f>
        <v>0.8600000000000001</v>
      </c>
      <c r="I85">
        <f>STDEV(F85:G85)</f>
        <v>0.11313708498984763</v>
      </c>
      <c r="J85">
        <f t="shared" si="1"/>
        <v>6.5319726474218104E-2</v>
      </c>
    </row>
    <row r="86" spans="1:10">
      <c r="A86" s="6">
        <v>42360</v>
      </c>
      <c r="B86" s="7">
        <v>379</v>
      </c>
      <c r="C86">
        <v>1.44</v>
      </c>
      <c r="D86">
        <v>3.88</v>
      </c>
      <c r="E86">
        <v>3.73</v>
      </c>
      <c r="F86">
        <f>D86-C86</f>
        <v>2.44</v>
      </c>
      <c r="G86">
        <f>E86-C86</f>
        <v>2.29</v>
      </c>
      <c r="H86" s="13">
        <f>AVERAGE(F86:G86)</f>
        <v>2.3650000000000002</v>
      </c>
      <c r="I86">
        <f>STDEV(F86:G86)</f>
        <v>0.10606601717798206</v>
      </c>
      <c r="J86">
        <f t="shared" si="1"/>
        <v>6.1237243569579415E-2</v>
      </c>
    </row>
    <row r="87" spans="1:10">
      <c r="A87" s="6">
        <v>42360</v>
      </c>
      <c r="B87" s="7">
        <v>607</v>
      </c>
      <c r="C87">
        <v>0.87</v>
      </c>
      <c r="D87">
        <v>11.3</v>
      </c>
      <c r="E87">
        <v>29.3</v>
      </c>
      <c r="F87">
        <f>D87-C87</f>
        <v>10.430000000000001</v>
      </c>
      <c r="G87">
        <f>E87-C87</f>
        <v>28.43</v>
      </c>
      <c r="H87" s="13">
        <f>AVERAGE(F87:G87)</f>
        <v>19.43</v>
      </c>
      <c r="I87">
        <f>STDEV(F87:G87)</f>
        <v>12.727922061357855</v>
      </c>
      <c r="J87">
        <f t="shared" si="1"/>
        <v>7.3484692283495345</v>
      </c>
    </row>
    <row r="89" spans="1:10">
      <c r="A89" s="6">
        <v>42361</v>
      </c>
      <c r="B89" s="7">
        <v>1516</v>
      </c>
      <c r="C89">
        <v>8.7999999999999995E-2</v>
      </c>
      <c r="D89">
        <v>0.85</v>
      </c>
      <c r="E89">
        <v>1.1299999999999999</v>
      </c>
      <c r="F89">
        <f>D89-C89</f>
        <v>0.76200000000000001</v>
      </c>
      <c r="G89">
        <f>E89-C89</f>
        <v>1.0419999999999998</v>
      </c>
      <c r="H89" s="13">
        <f>AVERAGE(F89:G89)</f>
        <v>0.90199999999999991</v>
      </c>
      <c r="I89">
        <f>STDEV(F89:G89)</f>
        <v>0.19798989873223305</v>
      </c>
      <c r="J89">
        <f t="shared" si="1"/>
        <v>0.11430952132988151</v>
      </c>
    </row>
    <row r="90" spans="1:10">
      <c r="A90" s="6">
        <v>42361</v>
      </c>
      <c r="B90" s="7">
        <v>379</v>
      </c>
      <c r="C90">
        <v>0.35</v>
      </c>
      <c r="D90">
        <v>4.54</v>
      </c>
      <c r="E90">
        <v>3.64</v>
      </c>
      <c r="F90">
        <f>D90-C90</f>
        <v>4.1900000000000004</v>
      </c>
      <c r="G90">
        <f>E90-C90</f>
        <v>3.29</v>
      </c>
      <c r="H90" s="13">
        <f>AVERAGE(F90:G90)</f>
        <v>3.74</v>
      </c>
      <c r="I90">
        <f>STDEV(F90:G90)</f>
        <v>0.63639610306789085</v>
      </c>
      <c r="J90">
        <f t="shared" si="1"/>
        <v>0.36742346141747562</v>
      </c>
    </row>
    <row r="91" spans="1:10">
      <c r="A91" s="6">
        <v>42361</v>
      </c>
      <c r="B91" s="7">
        <v>607</v>
      </c>
      <c r="C91">
        <v>0.77</v>
      </c>
      <c r="D91">
        <v>32.6</v>
      </c>
      <c r="E91">
        <v>52.2</v>
      </c>
      <c r="F91">
        <f>D91-C91</f>
        <v>31.830000000000002</v>
      </c>
      <c r="G91">
        <f>E91-C91</f>
        <v>51.43</v>
      </c>
      <c r="H91" s="13">
        <f>AVERAGE(F91:G91)</f>
        <v>41.63</v>
      </c>
      <c r="I91">
        <f>STDEV(F91:G91)</f>
        <v>13.859292911256313</v>
      </c>
      <c r="J91">
        <f t="shared" si="1"/>
        <v>8.0016664930917045</v>
      </c>
    </row>
    <row r="99" spans="1:7">
      <c r="A99" s="5"/>
      <c r="B99" s="5"/>
      <c r="C99" s="5"/>
      <c r="D99" s="5"/>
      <c r="E99" s="5"/>
      <c r="F99" s="5"/>
      <c r="G99" s="5"/>
    </row>
    <row r="100" spans="1:7">
      <c r="F100" s="10"/>
      <c r="G100" s="7"/>
    </row>
    <row r="104" spans="1:7">
      <c r="B104" s="10"/>
      <c r="C104" s="7"/>
      <c r="D104" s="7"/>
    </row>
    <row r="113" spans="1:7">
      <c r="A113" s="5"/>
      <c r="B113" s="5"/>
      <c r="C113" s="5"/>
      <c r="D113" s="5"/>
      <c r="F113" s="5"/>
      <c r="G113" s="5"/>
    </row>
    <row r="114" spans="1:7">
      <c r="B114" s="10"/>
      <c r="C114" s="7"/>
      <c r="D114" s="7"/>
      <c r="F114" s="10"/>
      <c r="G114" s="7"/>
    </row>
    <row r="119" spans="1:7">
      <c r="B119" s="3"/>
      <c r="F119" s="3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F130" s="10"/>
      <c r="G130" s="7"/>
    </row>
    <row r="143" spans="1:7">
      <c r="A143" s="5"/>
      <c r="B143" s="5"/>
      <c r="C143" s="5"/>
      <c r="D143" s="5"/>
      <c r="F143" s="5"/>
      <c r="G143" s="5"/>
    </row>
    <row r="144" spans="1:7">
      <c r="B144" s="10"/>
      <c r="C144" s="7"/>
      <c r="D144" s="7"/>
      <c r="F144" s="10"/>
      <c r="G144" s="7"/>
    </row>
    <row r="149" spans="2:6">
      <c r="B149" s="3"/>
      <c r="F149" s="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125" zoomScaleNormal="125" zoomScalePageLayoutView="125" workbookViewId="0">
      <selection activeCell="D16" sqref="C16:D16"/>
    </sheetView>
  </sheetViews>
  <sheetFormatPr baseColWidth="10" defaultRowHeight="15" x14ac:dyDescent="0"/>
  <cols>
    <col min="1" max="1" width="18.83203125" customWidth="1"/>
  </cols>
  <sheetData>
    <row r="1" spans="1:6" s="19" customFormat="1">
      <c r="A1" s="33" t="s">
        <v>1</v>
      </c>
      <c r="B1" s="33"/>
    </row>
    <row r="2" spans="1:6" s="18" customFormat="1"/>
    <row r="4" spans="1:6">
      <c r="A4" s="9" t="s">
        <v>58</v>
      </c>
      <c r="B4" s="9" t="s">
        <v>9</v>
      </c>
      <c r="C4" s="9">
        <v>1516</v>
      </c>
      <c r="D4" s="5">
        <v>373</v>
      </c>
      <c r="E4" s="5">
        <v>379</v>
      </c>
      <c r="F4" s="5">
        <v>607</v>
      </c>
    </row>
    <row r="5" spans="1:6">
      <c r="A5">
        <v>1</v>
      </c>
      <c r="B5" s="11">
        <v>42348</v>
      </c>
      <c r="C5" s="7">
        <v>0.42199999999999999</v>
      </c>
      <c r="D5">
        <v>0.34200000000000003</v>
      </c>
      <c r="E5">
        <v>0.40600000000000003</v>
      </c>
    </row>
    <row r="6" spans="1:6">
      <c r="A6">
        <v>2</v>
      </c>
      <c r="B6" s="11">
        <v>42349</v>
      </c>
      <c r="C6" s="7">
        <v>0.44900000000000001</v>
      </c>
      <c r="D6">
        <v>0.39600000000000002</v>
      </c>
      <c r="E6">
        <v>0.41099999999999998</v>
      </c>
      <c r="F6">
        <v>0.38200000000000001</v>
      </c>
    </row>
    <row r="7" spans="1:6">
      <c r="A7">
        <v>3</v>
      </c>
      <c r="B7" s="11">
        <v>42350</v>
      </c>
      <c r="C7" s="7">
        <v>0.44600000000000001</v>
      </c>
      <c r="D7">
        <v>0.44</v>
      </c>
      <c r="E7">
        <v>0.44700000000000001</v>
      </c>
      <c r="F7">
        <v>0.40899999999999997</v>
      </c>
    </row>
    <row r="8" spans="1:6">
      <c r="A8">
        <v>8</v>
      </c>
      <c r="B8" s="11">
        <v>42355</v>
      </c>
      <c r="C8" s="7">
        <v>0.42899999999999999</v>
      </c>
      <c r="D8">
        <v>0.26200000000000001</v>
      </c>
      <c r="E8">
        <v>0.35899999999999999</v>
      </c>
      <c r="F8">
        <v>0.41299999999999998</v>
      </c>
    </row>
    <row r="9" spans="1:6">
      <c r="A9">
        <v>9</v>
      </c>
      <c r="B9" s="11">
        <v>42356</v>
      </c>
      <c r="C9" s="7">
        <v>0.42899999999999999</v>
      </c>
      <c r="D9">
        <v>4.2000000000000003E-2</v>
      </c>
      <c r="E9">
        <v>0.42</v>
      </c>
      <c r="F9">
        <v>0.43</v>
      </c>
    </row>
    <row r="10" spans="1:6">
      <c r="A10">
        <v>13</v>
      </c>
      <c r="B10" s="11">
        <v>42360</v>
      </c>
      <c r="C10" s="7">
        <v>0.4</v>
      </c>
      <c r="D10" t="s">
        <v>59</v>
      </c>
      <c r="E10">
        <v>0.41299999999999998</v>
      </c>
      <c r="F10">
        <v>0.38900000000000001</v>
      </c>
    </row>
    <row r="11" spans="1:6">
      <c r="A11">
        <v>14</v>
      </c>
      <c r="B11" s="11">
        <v>42361</v>
      </c>
      <c r="C11" s="7">
        <v>0.42</v>
      </c>
      <c r="D11" t="s">
        <v>59</v>
      </c>
      <c r="E11">
        <v>0.39100000000000001</v>
      </c>
      <c r="F11">
        <v>0.33300000000000002</v>
      </c>
    </row>
    <row r="12" spans="1:6">
      <c r="A12" s="7"/>
      <c r="B12" s="7"/>
      <c r="C12" s="7"/>
    </row>
    <row r="13" spans="1:6">
      <c r="A13" s="7"/>
      <c r="B13" s="7"/>
      <c r="C13" s="7"/>
    </row>
    <row r="14" spans="1:6">
      <c r="A14" s="7"/>
      <c r="B14" s="7"/>
      <c r="C14" s="7"/>
    </row>
    <row r="15" spans="1:6">
      <c r="A15" s="7"/>
      <c r="B15" s="7"/>
      <c r="C15" s="7"/>
    </row>
    <row r="16" spans="1:6">
      <c r="A16" s="7"/>
      <c r="B16" s="7"/>
      <c r="C16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Cell Counts</vt:lpstr>
      <vt:lpstr>DAF-FM</vt:lpstr>
      <vt:lpstr>H2-DCFDA</vt:lpstr>
      <vt:lpstr>FvFm</vt:lpstr>
    </vt:vector>
  </TitlesOfParts>
  <Company>Rutgers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Schieler</dc:creator>
  <cp:lastModifiedBy>Brittany Schieler</cp:lastModifiedBy>
  <dcterms:created xsi:type="dcterms:W3CDTF">2015-01-21T18:23:32Z</dcterms:created>
  <dcterms:modified xsi:type="dcterms:W3CDTF">2015-03-30T16:28:40Z</dcterms:modified>
</cp:coreProperties>
</file>