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720" yWindow="0" windowWidth="26000" windowHeight="21840" tabRatio="500" activeTab="3"/>
  </bookViews>
  <sheets>
    <sheet name="Cell Counts" sheetId="2" r:id="rId1"/>
    <sheet name="DAF-FM Mean 520" sheetId="1" r:id="rId2"/>
    <sheet name="H2-DCFDA" sheetId="5" r:id="rId3"/>
    <sheet name="FvFM" sheetId="6" r:id="rId4"/>
  </sheets>
  <definedNames>
    <definedName name="_xlnm._FilterDatabase" localSheetId="2" hidden="1">'H2-DCFDA'!$B$6:$J$22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6" i="5" l="1"/>
  <c r="G66" i="5"/>
  <c r="I66" i="5"/>
  <c r="J66" i="5"/>
  <c r="F64" i="5"/>
  <c r="G64" i="5"/>
  <c r="I64" i="5"/>
  <c r="J64" i="5"/>
  <c r="H66" i="5"/>
  <c r="H64" i="5"/>
  <c r="G6" i="1"/>
  <c r="H6" i="1"/>
  <c r="I6" i="1"/>
  <c r="K6" i="1"/>
  <c r="L6" i="1"/>
  <c r="F60" i="5"/>
  <c r="G60" i="5"/>
  <c r="I60" i="5"/>
  <c r="J60" i="5"/>
  <c r="F58" i="5"/>
  <c r="G58" i="5"/>
  <c r="I58" i="5"/>
  <c r="J58" i="5"/>
  <c r="H60" i="5"/>
  <c r="H58" i="5"/>
  <c r="F53" i="5"/>
  <c r="G53" i="5"/>
  <c r="I53" i="5"/>
  <c r="J53" i="5"/>
  <c r="F54" i="5"/>
  <c r="G54" i="5"/>
  <c r="I54" i="5"/>
  <c r="J54" i="5"/>
  <c r="F52" i="5"/>
  <c r="G52" i="5"/>
  <c r="I52" i="5"/>
  <c r="J52" i="5"/>
  <c r="H53" i="5"/>
  <c r="H54" i="5"/>
  <c r="H52" i="5"/>
  <c r="F19" i="5"/>
  <c r="G19" i="5"/>
  <c r="H19" i="5"/>
  <c r="F33" i="5"/>
  <c r="G33" i="5"/>
  <c r="I33" i="5"/>
  <c r="J33" i="5"/>
  <c r="F31" i="5"/>
  <c r="G31" i="5"/>
  <c r="I31" i="5"/>
  <c r="J31" i="5"/>
  <c r="H33" i="5"/>
  <c r="H31" i="5"/>
  <c r="F26" i="5"/>
  <c r="G26" i="5"/>
  <c r="I26" i="5"/>
  <c r="J26" i="5"/>
  <c r="F27" i="5"/>
  <c r="G27" i="5"/>
  <c r="I27" i="5"/>
  <c r="J27" i="5"/>
  <c r="F25" i="5"/>
  <c r="G25" i="5"/>
  <c r="I25" i="5"/>
  <c r="J25" i="5"/>
  <c r="H26" i="5"/>
  <c r="H27" i="5"/>
  <c r="H25" i="5"/>
  <c r="F20" i="5"/>
  <c r="G20" i="5"/>
  <c r="I20" i="5"/>
  <c r="J20" i="5"/>
  <c r="F21" i="5"/>
  <c r="G21" i="5"/>
  <c r="I21" i="5"/>
  <c r="J21" i="5"/>
  <c r="I19" i="5"/>
  <c r="J19" i="5"/>
  <c r="H20" i="5"/>
  <c r="H21" i="5"/>
  <c r="G150" i="1"/>
  <c r="H150" i="1"/>
  <c r="K150" i="1"/>
  <c r="L150" i="1"/>
  <c r="G148" i="1"/>
  <c r="H148" i="1"/>
  <c r="K148" i="1"/>
  <c r="L148" i="1"/>
  <c r="G144" i="1"/>
  <c r="H144" i="1"/>
  <c r="K144" i="1"/>
  <c r="L144" i="1"/>
  <c r="G142" i="1"/>
  <c r="H142" i="1"/>
  <c r="K142" i="1"/>
  <c r="L142" i="1"/>
  <c r="K137" i="1"/>
  <c r="L137" i="1"/>
  <c r="K138" i="1"/>
  <c r="L138" i="1"/>
  <c r="K136" i="1"/>
  <c r="L136" i="1"/>
  <c r="K131" i="1"/>
  <c r="L131" i="1"/>
  <c r="K130" i="1"/>
  <c r="L130" i="1"/>
  <c r="K125" i="1"/>
  <c r="L125" i="1"/>
  <c r="K126" i="1"/>
  <c r="L126" i="1"/>
  <c r="K124" i="1"/>
  <c r="L124" i="1"/>
  <c r="J150" i="1"/>
  <c r="J148" i="1"/>
  <c r="J144" i="1"/>
  <c r="J142" i="1"/>
  <c r="J137" i="1"/>
  <c r="J138" i="1"/>
  <c r="J136" i="1"/>
  <c r="J131" i="1"/>
  <c r="J132" i="1"/>
  <c r="J130" i="1"/>
  <c r="J125" i="1"/>
  <c r="J126" i="1"/>
  <c r="J124" i="1"/>
  <c r="H53" i="2"/>
  <c r="G53" i="2"/>
  <c r="I53" i="2"/>
  <c r="J53" i="2"/>
  <c r="N53" i="2"/>
  <c r="M53" i="2"/>
  <c r="O53" i="2"/>
  <c r="P53" i="2"/>
  <c r="S53" i="2"/>
  <c r="T53" i="2"/>
  <c r="H54" i="2"/>
  <c r="G54" i="2"/>
  <c r="I54" i="2"/>
  <c r="J54" i="2"/>
  <c r="N54" i="2"/>
  <c r="M54" i="2"/>
  <c r="O54" i="2"/>
  <c r="P54" i="2"/>
  <c r="S54" i="2"/>
  <c r="T54" i="2"/>
  <c r="H58" i="2"/>
  <c r="G58" i="2"/>
  <c r="I58" i="2"/>
  <c r="J58" i="2"/>
  <c r="N58" i="2"/>
  <c r="M58" i="2"/>
  <c r="O58" i="2"/>
  <c r="P58" i="2"/>
  <c r="S58" i="2"/>
  <c r="T58" i="2"/>
  <c r="H59" i="2"/>
  <c r="G59" i="2"/>
  <c r="I59" i="2"/>
  <c r="J59" i="2"/>
  <c r="N59" i="2"/>
  <c r="M59" i="2"/>
  <c r="O59" i="2"/>
  <c r="P59" i="2"/>
  <c r="S59" i="2"/>
  <c r="T59" i="2"/>
  <c r="H60" i="2"/>
  <c r="G60" i="2"/>
  <c r="I60" i="2"/>
  <c r="J60" i="2"/>
  <c r="N60" i="2"/>
  <c r="M60" i="2"/>
  <c r="O60" i="2"/>
  <c r="P60" i="2"/>
  <c r="S60" i="2"/>
  <c r="T60" i="2"/>
  <c r="H64" i="2"/>
  <c r="G64" i="2"/>
  <c r="I64" i="2"/>
  <c r="J64" i="2"/>
  <c r="N64" i="2"/>
  <c r="M64" i="2"/>
  <c r="O64" i="2"/>
  <c r="P64" i="2"/>
  <c r="S64" i="2"/>
  <c r="T64" i="2"/>
  <c r="H65" i="2"/>
  <c r="G65" i="2"/>
  <c r="I65" i="2"/>
  <c r="J65" i="2"/>
  <c r="N65" i="2"/>
  <c r="M65" i="2"/>
  <c r="O65" i="2"/>
  <c r="P65" i="2"/>
  <c r="S65" i="2"/>
  <c r="T65" i="2"/>
  <c r="H66" i="2"/>
  <c r="G66" i="2"/>
  <c r="I66" i="2"/>
  <c r="J66" i="2"/>
  <c r="N66" i="2"/>
  <c r="M66" i="2"/>
  <c r="O66" i="2"/>
  <c r="P66" i="2"/>
  <c r="S66" i="2"/>
  <c r="T66" i="2"/>
  <c r="H70" i="2"/>
  <c r="G70" i="2"/>
  <c r="I70" i="2"/>
  <c r="J70" i="2"/>
  <c r="N70" i="2"/>
  <c r="M70" i="2"/>
  <c r="O70" i="2"/>
  <c r="P70" i="2"/>
  <c r="S70" i="2"/>
  <c r="T70" i="2"/>
  <c r="H71" i="2"/>
  <c r="G71" i="2"/>
  <c r="I71" i="2"/>
  <c r="J71" i="2"/>
  <c r="N71" i="2"/>
  <c r="M71" i="2"/>
  <c r="O71" i="2"/>
  <c r="P71" i="2"/>
  <c r="S71" i="2"/>
  <c r="T71" i="2"/>
  <c r="H72" i="2"/>
  <c r="G72" i="2"/>
  <c r="I72" i="2"/>
  <c r="J72" i="2"/>
  <c r="N72" i="2"/>
  <c r="M72" i="2"/>
  <c r="O72" i="2"/>
  <c r="P72" i="2"/>
  <c r="S72" i="2"/>
  <c r="T72" i="2"/>
  <c r="H52" i="2"/>
  <c r="G52" i="2"/>
  <c r="I52" i="2"/>
  <c r="J52" i="2"/>
  <c r="N52" i="2"/>
  <c r="M52" i="2"/>
  <c r="O52" i="2"/>
  <c r="P52" i="2"/>
  <c r="S52" i="2"/>
  <c r="T52" i="2"/>
  <c r="R53" i="2"/>
  <c r="R54" i="2"/>
  <c r="R58" i="2"/>
  <c r="R59" i="2"/>
  <c r="R60" i="2"/>
  <c r="R64" i="2"/>
  <c r="R65" i="2"/>
  <c r="R66" i="2"/>
  <c r="R70" i="2"/>
  <c r="R71" i="2"/>
  <c r="R72" i="2"/>
  <c r="H76" i="2"/>
  <c r="G76" i="2"/>
  <c r="I76" i="2"/>
  <c r="J76" i="2"/>
  <c r="R76" i="2"/>
  <c r="H77" i="2"/>
  <c r="G77" i="2"/>
  <c r="I77" i="2"/>
  <c r="J77" i="2"/>
  <c r="R77" i="2"/>
  <c r="H78" i="2"/>
  <c r="G78" i="2"/>
  <c r="I78" i="2"/>
  <c r="J78" i="2"/>
  <c r="R78" i="2"/>
  <c r="H46" i="2"/>
  <c r="I46" i="2"/>
  <c r="J46" i="2"/>
  <c r="N46" i="2"/>
  <c r="M46" i="2"/>
  <c r="O46" i="2"/>
  <c r="P46" i="2"/>
  <c r="R46" i="2"/>
  <c r="R52" i="2"/>
  <c r="J51" i="2"/>
  <c r="M17" i="2"/>
  <c r="N17" i="2"/>
  <c r="O17" i="2"/>
  <c r="P17" i="2"/>
  <c r="H17" i="2"/>
  <c r="I17" i="2"/>
  <c r="J17" i="2"/>
  <c r="S17" i="2"/>
  <c r="T17" i="2"/>
  <c r="M18" i="2"/>
  <c r="N18" i="2"/>
  <c r="O18" i="2"/>
  <c r="P18" i="2"/>
  <c r="H18" i="2"/>
  <c r="I18" i="2"/>
  <c r="J18" i="2"/>
  <c r="S18" i="2"/>
  <c r="T18" i="2"/>
  <c r="N22" i="2"/>
  <c r="M22" i="2"/>
  <c r="O22" i="2"/>
  <c r="P22" i="2"/>
  <c r="H22" i="2"/>
  <c r="G22" i="2"/>
  <c r="I22" i="2"/>
  <c r="J22" i="2"/>
  <c r="S22" i="2"/>
  <c r="T22" i="2"/>
  <c r="N23" i="2"/>
  <c r="M23" i="2"/>
  <c r="O23" i="2"/>
  <c r="P23" i="2"/>
  <c r="H23" i="2"/>
  <c r="G23" i="2"/>
  <c r="I23" i="2"/>
  <c r="J23" i="2"/>
  <c r="S23" i="2"/>
  <c r="T23" i="2"/>
  <c r="M24" i="2"/>
  <c r="N24" i="2"/>
  <c r="O24" i="2"/>
  <c r="P24" i="2"/>
  <c r="H24" i="2"/>
  <c r="G24" i="2"/>
  <c r="I24" i="2"/>
  <c r="J24" i="2"/>
  <c r="S24" i="2"/>
  <c r="T24" i="2"/>
  <c r="N28" i="2"/>
  <c r="M28" i="2"/>
  <c r="O28" i="2"/>
  <c r="P28" i="2"/>
  <c r="H28" i="2"/>
  <c r="I28" i="2"/>
  <c r="J28" i="2"/>
  <c r="S28" i="2"/>
  <c r="T28" i="2"/>
  <c r="N29" i="2"/>
  <c r="M29" i="2"/>
  <c r="O29" i="2"/>
  <c r="P29" i="2"/>
  <c r="H29" i="2"/>
  <c r="I29" i="2"/>
  <c r="J29" i="2"/>
  <c r="S29" i="2"/>
  <c r="T29" i="2"/>
  <c r="N30" i="2"/>
  <c r="M30" i="2"/>
  <c r="O30" i="2"/>
  <c r="P30" i="2"/>
  <c r="H30" i="2"/>
  <c r="I30" i="2"/>
  <c r="J30" i="2"/>
  <c r="S30" i="2"/>
  <c r="T30" i="2"/>
  <c r="N34" i="2"/>
  <c r="M34" i="2"/>
  <c r="O34" i="2"/>
  <c r="P34" i="2"/>
  <c r="H34" i="2"/>
  <c r="I34" i="2"/>
  <c r="J34" i="2"/>
  <c r="S34" i="2"/>
  <c r="T34" i="2"/>
  <c r="N35" i="2"/>
  <c r="M35" i="2"/>
  <c r="O35" i="2"/>
  <c r="P35" i="2"/>
  <c r="H35" i="2"/>
  <c r="I35" i="2"/>
  <c r="J35" i="2"/>
  <c r="S35" i="2"/>
  <c r="T35" i="2"/>
  <c r="N36" i="2"/>
  <c r="M36" i="2"/>
  <c r="O36" i="2"/>
  <c r="P36" i="2"/>
  <c r="H36" i="2"/>
  <c r="I36" i="2"/>
  <c r="J36" i="2"/>
  <c r="S36" i="2"/>
  <c r="T36" i="2"/>
  <c r="N40" i="2"/>
  <c r="M40" i="2"/>
  <c r="O40" i="2"/>
  <c r="P40" i="2"/>
  <c r="H40" i="2"/>
  <c r="I40" i="2"/>
  <c r="J40" i="2"/>
  <c r="S40" i="2"/>
  <c r="T40" i="2"/>
  <c r="N41" i="2"/>
  <c r="M41" i="2"/>
  <c r="O41" i="2"/>
  <c r="P41" i="2"/>
  <c r="H41" i="2"/>
  <c r="I41" i="2"/>
  <c r="J41" i="2"/>
  <c r="S41" i="2"/>
  <c r="T41" i="2"/>
  <c r="N42" i="2"/>
  <c r="M42" i="2"/>
  <c r="O42" i="2"/>
  <c r="P42" i="2"/>
  <c r="H42" i="2"/>
  <c r="I42" i="2"/>
  <c r="J42" i="2"/>
  <c r="S42" i="2"/>
  <c r="T42" i="2"/>
  <c r="S46" i="2"/>
  <c r="T46" i="2"/>
  <c r="N47" i="2"/>
  <c r="M47" i="2"/>
  <c r="O47" i="2"/>
  <c r="P47" i="2"/>
  <c r="H47" i="2"/>
  <c r="I47" i="2"/>
  <c r="J47" i="2"/>
  <c r="S47" i="2"/>
  <c r="T47" i="2"/>
  <c r="N48" i="2"/>
  <c r="M48" i="2"/>
  <c r="O48" i="2"/>
  <c r="P48" i="2"/>
  <c r="H48" i="2"/>
  <c r="I48" i="2"/>
  <c r="J48" i="2"/>
  <c r="S48" i="2"/>
  <c r="T48" i="2"/>
  <c r="N16" i="2"/>
  <c r="M16" i="2"/>
  <c r="O16" i="2"/>
  <c r="P16" i="2"/>
  <c r="H16" i="2"/>
  <c r="I16" i="2"/>
  <c r="J16" i="2"/>
  <c r="S16" i="2"/>
  <c r="T16" i="2"/>
  <c r="H12" i="2"/>
  <c r="I12" i="2"/>
  <c r="J12" i="2"/>
  <c r="R12" i="2"/>
  <c r="H11" i="2"/>
  <c r="I11" i="2"/>
  <c r="J11" i="2"/>
  <c r="R11" i="2"/>
  <c r="H10" i="2"/>
  <c r="I10" i="2"/>
  <c r="J10" i="2"/>
  <c r="R10" i="2"/>
  <c r="R17" i="2"/>
  <c r="R18" i="2"/>
  <c r="R22" i="2"/>
  <c r="R23" i="2"/>
  <c r="R24" i="2"/>
  <c r="R28" i="2"/>
  <c r="R29" i="2"/>
  <c r="R30" i="2"/>
  <c r="R34" i="2"/>
  <c r="R35" i="2"/>
  <c r="R36" i="2"/>
  <c r="R40" i="2"/>
  <c r="R41" i="2"/>
  <c r="R42" i="2"/>
  <c r="R47" i="2"/>
  <c r="R48" i="2"/>
  <c r="R16" i="2"/>
  <c r="J15" i="2"/>
  <c r="G44" i="1"/>
  <c r="H44" i="1"/>
  <c r="I44" i="1"/>
  <c r="K44" i="1"/>
  <c r="L44" i="1"/>
  <c r="G38" i="1"/>
  <c r="H38" i="1"/>
  <c r="I38" i="1"/>
  <c r="K38" i="1"/>
  <c r="L38" i="1"/>
  <c r="G32" i="1"/>
  <c r="H32" i="1"/>
  <c r="I32" i="1"/>
  <c r="K32" i="1"/>
  <c r="L32" i="1"/>
  <c r="G26" i="1"/>
  <c r="H26" i="1"/>
  <c r="I26" i="1"/>
  <c r="K26" i="1"/>
  <c r="L26" i="1"/>
  <c r="G20" i="1"/>
  <c r="H20" i="1"/>
  <c r="I20" i="1"/>
  <c r="K20" i="1"/>
  <c r="L20" i="1"/>
  <c r="G43" i="1"/>
  <c r="H43" i="1"/>
  <c r="I43" i="1"/>
  <c r="K43" i="1"/>
  <c r="L43" i="1"/>
  <c r="G37" i="1"/>
  <c r="H37" i="1"/>
  <c r="I37" i="1"/>
  <c r="K37" i="1"/>
  <c r="L37" i="1"/>
  <c r="G31" i="1"/>
  <c r="H31" i="1"/>
  <c r="I31" i="1"/>
  <c r="K31" i="1"/>
  <c r="L31" i="1"/>
  <c r="G25" i="1"/>
  <c r="H25" i="1"/>
  <c r="I25" i="1"/>
  <c r="K25" i="1"/>
  <c r="L25" i="1"/>
  <c r="G19" i="1"/>
  <c r="H19" i="1"/>
  <c r="I19" i="1"/>
  <c r="K19" i="1"/>
  <c r="L19" i="1"/>
  <c r="G42" i="1"/>
  <c r="H42" i="1"/>
  <c r="I42" i="1"/>
  <c r="K42" i="1"/>
  <c r="L42" i="1"/>
  <c r="G36" i="1"/>
  <c r="H36" i="1"/>
  <c r="I36" i="1"/>
  <c r="K36" i="1"/>
  <c r="L36" i="1"/>
  <c r="G30" i="1"/>
  <c r="H30" i="1"/>
  <c r="I30" i="1"/>
  <c r="K30" i="1"/>
  <c r="L30" i="1"/>
  <c r="G24" i="1"/>
  <c r="H24" i="1"/>
  <c r="I24" i="1"/>
  <c r="K24" i="1"/>
  <c r="L24" i="1"/>
  <c r="G18" i="1"/>
  <c r="H18" i="1"/>
  <c r="I18" i="1"/>
  <c r="K18" i="1"/>
  <c r="L18" i="1"/>
  <c r="J44" i="1"/>
  <c r="J43" i="1"/>
  <c r="J42" i="1"/>
  <c r="J9" i="2"/>
  <c r="J21" i="2"/>
  <c r="J27" i="2"/>
  <c r="J33" i="2"/>
  <c r="J39" i="2"/>
  <c r="J45" i="2"/>
  <c r="J30" i="1"/>
  <c r="J31" i="1"/>
  <c r="J32" i="1"/>
  <c r="J36" i="1"/>
  <c r="J37" i="1"/>
  <c r="J38" i="1"/>
  <c r="J26" i="1"/>
  <c r="J25" i="1"/>
  <c r="J24" i="1"/>
  <c r="J20" i="1"/>
  <c r="J19" i="1"/>
  <c r="J18" i="1"/>
  <c r="G14" i="1"/>
  <c r="H14" i="1"/>
  <c r="I14" i="1"/>
  <c r="K14" i="1"/>
  <c r="L14" i="1"/>
  <c r="J14" i="1"/>
  <c r="G13" i="1"/>
  <c r="H13" i="1"/>
  <c r="I13" i="1"/>
  <c r="K13" i="1"/>
  <c r="L13" i="1"/>
  <c r="J13" i="1"/>
  <c r="G12" i="1"/>
  <c r="H12" i="1"/>
  <c r="I12" i="1"/>
  <c r="K12" i="1"/>
  <c r="L12" i="1"/>
  <c r="J12" i="1"/>
  <c r="G7" i="1"/>
  <c r="H7" i="1"/>
  <c r="I7" i="1"/>
  <c r="K7" i="1"/>
  <c r="L7" i="1"/>
  <c r="G8" i="1"/>
  <c r="H8" i="1"/>
  <c r="I8" i="1"/>
  <c r="K8" i="1"/>
  <c r="L8" i="1"/>
  <c r="J8" i="1"/>
  <c r="J7" i="1"/>
  <c r="J6" i="1"/>
</calcChain>
</file>

<file path=xl/sharedStrings.xml><?xml version="1.0" encoding="utf-8"?>
<sst xmlns="http://schemas.openxmlformats.org/spreadsheetml/2006/main" count="612" uniqueCount="45">
  <si>
    <t>November 11-20, 2014</t>
  </si>
  <si>
    <t>Strain</t>
  </si>
  <si>
    <t>US Fluorescence</t>
  </si>
  <si>
    <t>Replicate 1</t>
  </si>
  <si>
    <t>Replicate 2</t>
  </si>
  <si>
    <t xml:space="preserve">Replicate 3 </t>
  </si>
  <si>
    <t>Average</t>
  </si>
  <si>
    <t>Replicate 1-Background</t>
  </si>
  <si>
    <t>Replicate 2-Background</t>
  </si>
  <si>
    <t>Replicate 3 - Background</t>
  </si>
  <si>
    <t>Standard Dev</t>
  </si>
  <si>
    <t>Standard Error</t>
  </si>
  <si>
    <t>Culture</t>
    <phoneticPr fontId="3" type="noConversion"/>
  </si>
  <si>
    <t>Time (s)</t>
    <phoneticPr fontId="3" type="noConversion"/>
  </si>
  <si>
    <t>Flow Rate (uL/min)</t>
    <phoneticPr fontId="3" type="noConversion"/>
  </si>
  <si>
    <t>Flow Rate (mL/sec)</t>
    <phoneticPr fontId="3" type="noConversion"/>
  </si>
  <si>
    <t>Cells/sec</t>
    <phoneticPr fontId="3" type="noConversion"/>
  </si>
  <si>
    <t>Cells/mL</t>
    <phoneticPr fontId="3" type="noConversion"/>
  </si>
  <si>
    <t>Comparison of E. huxleyi strains 374, 611, and 659 growth rate and basal DAF-FM Staining (NO) and  H2-DCFDA Staining (ROS)</t>
  </si>
  <si>
    <t>SD</t>
  </si>
  <si>
    <t xml:space="preserve"> SEM</t>
  </si>
  <si>
    <t>REPLICATE 2</t>
  </si>
  <si>
    <t>REPLICATE 1</t>
  </si>
  <si>
    <t>Flow Rate (uL/min)</t>
  </si>
  <si>
    <t>Flow rate (mL/sec)</t>
  </si>
  <si>
    <t>Cells/sec</t>
  </si>
  <si>
    <t xml:space="preserve">Cells/mL </t>
  </si>
  <si>
    <t>CELL COUNTS</t>
  </si>
  <si>
    <t>Events (Replicate 1)</t>
  </si>
  <si>
    <t>Events (Replicate 2)</t>
  </si>
  <si>
    <t>Age of Culture (days)</t>
  </si>
  <si>
    <t>PERCENT POPULATION POSITIVELY STAINED</t>
  </si>
  <si>
    <t>DAF-FM Staining (NO)</t>
  </si>
  <si>
    <t>MEAN (GEOMETRIC) 520 FLUORESENCE</t>
  </si>
  <si>
    <t>Culture</t>
  </si>
  <si>
    <t>Time (s)</t>
  </si>
  <si>
    <t>Flow Rate (mL/sec)</t>
  </si>
  <si>
    <t>Cells/mL</t>
  </si>
  <si>
    <t>H2-DCFDA Staining (ROS)</t>
  </si>
  <si>
    <t>Unstained % Positive</t>
  </si>
  <si>
    <t>Age of Culture (day)</t>
  </si>
  <si>
    <t>Date</t>
  </si>
  <si>
    <r>
      <rPr>
        <b/>
        <u/>
        <sz val="12"/>
        <rFont val="Calibri"/>
        <scheme val="minor"/>
      </rPr>
      <t>Fv/Fm</t>
    </r>
    <r>
      <rPr>
        <b/>
        <sz val="12"/>
        <rFont val="Calibri"/>
        <scheme val="minor"/>
      </rPr>
      <t xml:space="preserve"> </t>
    </r>
  </si>
  <si>
    <t>Strain:</t>
  </si>
  <si>
    <t>*All Fluorescence values calculated by subtracting the background fluorescence of an unstained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</si>
</sst>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9C6500"/>
      <name val="Calibri"/>
      <scheme val="minor"/>
    </font>
    <font>
      <sz val="12"/>
      <color rgb="FF000000"/>
      <name val="Calibri"/>
      <family val="2"/>
      <scheme val="minor"/>
    </font>
    <font>
      <b/>
      <sz val="10"/>
      <name val="Verdana"/>
    </font>
    <font>
      <sz val="12"/>
      <name val="Calibri"/>
      <scheme val="minor"/>
    </font>
    <font>
      <sz val="8"/>
      <name val="Calibri"/>
      <family val="2"/>
      <scheme val="minor"/>
    </font>
    <font>
      <b/>
      <sz val="12"/>
      <name val="Calibri"/>
      <scheme val="minor"/>
    </font>
    <font>
      <b/>
      <sz val="12"/>
      <color rgb="FF000000"/>
      <name val="Calibri"/>
      <family val="2"/>
      <scheme val="minor"/>
    </font>
    <font>
      <sz val="10"/>
      <name val="Verdana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  <font>
      <u/>
      <sz val="12"/>
      <color rgb="FF9C6500"/>
      <name val="Calibri"/>
      <scheme val="minor"/>
    </font>
    <font>
      <b/>
      <u/>
      <sz val="12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  <bgColor rgb="FF000000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1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4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2" fillId="2" borderId="0" xfId="1"/>
    <xf numFmtId="0" fontId="4" fillId="0" borderId="0" xfId="0" applyFont="1"/>
    <xf numFmtId="16" fontId="4" fillId="0" borderId="0" xfId="0" applyNumberFormat="1" applyFont="1"/>
    <xf numFmtId="0" fontId="8" fillId="0" borderId="0" xfId="0" applyFont="1"/>
    <xf numFmtId="16" fontId="0" fillId="0" borderId="0" xfId="0" applyNumberFormat="1"/>
    <xf numFmtId="0" fontId="0" fillId="0" borderId="0" xfId="0" applyFill="1"/>
    <xf numFmtId="0" fontId="9" fillId="0" borderId="0" xfId="0" applyFont="1"/>
    <xf numFmtId="0" fontId="0" fillId="0" borderId="0" xfId="0" applyNumberFormat="1"/>
    <xf numFmtId="0" fontId="0" fillId="0" borderId="0" xfId="0" applyNumberFormat="1" applyFill="1"/>
    <xf numFmtId="0" fontId="9" fillId="0" borderId="0" xfId="0" applyNumberFormat="1" applyFont="1"/>
    <xf numFmtId="14" fontId="8" fillId="0" borderId="0" xfId="0" applyNumberFormat="1" applyFont="1"/>
    <xf numFmtId="16" fontId="0" fillId="0" borderId="0" xfId="0" applyNumberFormat="1" applyFill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2" applyFont="1" applyFill="1" applyAlignment="1">
      <alignment horizontal="right"/>
    </xf>
    <xf numFmtId="1" fontId="0" fillId="0" borderId="0" xfId="0" applyNumberFormat="1"/>
    <xf numFmtId="0" fontId="3" fillId="3" borderId="0" xfId="2" applyAlignment="1">
      <alignment horizontal="right"/>
    </xf>
    <xf numFmtId="0" fontId="3" fillId="3" borderId="0" xfId="2"/>
    <xf numFmtId="0" fontId="12" fillId="5" borderId="0" xfId="0" applyFont="1" applyFill="1"/>
    <xf numFmtId="0" fontId="2" fillId="5" borderId="0" xfId="0" applyFont="1" applyFill="1"/>
    <xf numFmtId="11" fontId="3" fillId="3" borderId="0" xfId="2" applyNumberFormat="1"/>
    <xf numFmtId="0" fontId="13" fillId="0" borderId="0" xfId="0" applyFont="1"/>
    <xf numFmtId="0" fontId="4" fillId="4" borderId="1" xfId="211" applyFont="1"/>
    <xf numFmtId="0" fontId="0" fillId="4" borderId="1" xfId="211" applyFont="1"/>
    <xf numFmtId="0" fontId="3" fillId="3" borderId="1" xfId="2" applyBorder="1"/>
    <xf numFmtId="16" fontId="13" fillId="0" borderId="0" xfId="0" applyNumberFormat="1" applyFont="1"/>
    <xf numFmtId="0" fontId="3" fillId="3" borderId="1" xfId="2" applyBorder="1" applyAlignment="1">
      <alignment horizontal="right"/>
    </xf>
    <xf numFmtId="0" fontId="0" fillId="0" borderId="0" xfId="0" applyFont="1"/>
    <xf numFmtId="11" fontId="0" fillId="0" borderId="0" xfId="0" applyNumberFormat="1" applyFill="1"/>
    <xf numFmtId="16" fontId="8" fillId="0" borderId="0" xfId="0" applyNumberFormat="1" applyFont="1"/>
    <xf numFmtId="0" fontId="14" fillId="0" borderId="0" xfId="0" applyFont="1"/>
    <xf numFmtId="2" fontId="0" fillId="0" borderId="0" xfId="0" applyNumberFormat="1"/>
    <xf numFmtId="2" fontId="9" fillId="0" borderId="0" xfId="0" applyNumberFormat="1" applyFont="1"/>
    <xf numFmtId="2" fontId="8" fillId="0" borderId="0" xfId="0" applyNumberFormat="1" applyFont="1"/>
    <xf numFmtId="2" fontId="0" fillId="0" borderId="0" xfId="0" applyNumberFormat="1" applyFill="1"/>
    <xf numFmtId="164" fontId="2" fillId="5" borderId="0" xfId="0" applyNumberFormat="1" applyFont="1" applyFill="1"/>
    <xf numFmtId="164" fontId="12" fillId="5" borderId="0" xfId="0" applyNumberFormat="1" applyFont="1" applyFill="1"/>
    <xf numFmtId="164" fontId="0" fillId="4" borderId="1" xfId="211" applyNumberFormat="1" applyFont="1"/>
    <xf numFmtId="164" fontId="0" fillId="0" borderId="0" xfId="0" applyNumberFormat="1"/>
    <xf numFmtId="164" fontId="9" fillId="0" borderId="0" xfId="0" applyNumberFormat="1" applyFont="1"/>
    <xf numFmtId="164" fontId="8" fillId="0" borderId="0" xfId="0" applyNumberFormat="1" applyFont="1"/>
    <xf numFmtId="164" fontId="0" fillId="0" borderId="0" xfId="0" applyNumberFormat="1" applyFill="1"/>
    <xf numFmtId="0" fontId="3" fillId="4" borderId="1" xfId="211" applyFont="1"/>
    <xf numFmtId="0" fontId="13" fillId="4" borderId="1" xfId="211" applyFont="1"/>
    <xf numFmtId="0" fontId="7" fillId="3" borderId="1" xfId="2" applyFont="1" applyBorder="1" applyAlignment="1">
      <alignment horizontal="right"/>
    </xf>
    <xf numFmtId="0" fontId="10" fillId="4" borderId="1" xfId="211" applyFont="1"/>
    <xf numFmtId="0" fontId="15" fillId="4" borderId="1" xfId="211" applyFont="1"/>
    <xf numFmtId="0" fontId="16" fillId="4" borderId="1" xfId="211" applyFont="1"/>
    <xf numFmtId="0" fontId="17" fillId="3" borderId="1" xfId="2" applyFont="1" applyBorder="1"/>
    <xf numFmtId="164" fontId="16" fillId="4" borderId="1" xfId="211" applyNumberFormat="1" applyFont="1"/>
    <xf numFmtId="11" fontId="17" fillId="3" borderId="0" xfId="2" applyNumberFormat="1" applyFont="1"/>
    <xf numFmtId="0" fontId="12" fillId="4" borderId="1" xfId="211" applyFont="1"/>
  </cellXfs>
  <cellStyles count="314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Good" xfId="1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Neutral" xfId="2" builtinId="28"/>
    <cellStyle name="Normal" xfId="0" builtinId="0"/>
    <cellStyle name="Note" xfId="211" builtinId="1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opLeftCell="A10" zoomScale="125" zoomScaleNormal="125" zoomScalePageLayoutView="125" workbookViewId="0">
      <selection activeCell="B13" sqref="B13"/>
    </sheetView>
  </sheetViews>
  <sheetFormatPr baseColWidth="10" defaultRowHeight="15" x14ac:dyDescent="0"/>
  <cols>
    <col min="1" max="1" width="14.1640625" customWidth="1"/>
    <col min="2" max="2" width="22.5" customWidth="1"/>
    <col min="3" max="3" width="23.33203125" customWidth="1"/>
    <col min="4" max="4" width="20.5" customWidth="1"/>
    <col min="6" max="6" width="21.5" customWidth="1"/>
    <col min="7" max="7" width="22" style="39" customWidth="1"/>
    <col min="10" max="10" width="10.83203125" style="21"/>
    <col min="13" max="13" width="12.1640625" bestFit="1" customWidth="1"/>
    <col min="16" max="16" width="10.83203125" style="18"/>
    <col min="18" max="18" width="10.83203125" style="18"/>
  </cols>
  <sheetData>
    <row r="1" spans="1:31" s="1" customFormat="1">
      <c r="A1" s="19" t="s">
        <v>0</v>
      </c>
      <c r="B1" s="19"/>
      <c r="C1" s="19"/>
      <c r="D1" s="19"/>
      <c r="E1" s="19"/>
      <c r="F1" s="19"/>
      <c r="G1" s="36"/>
      <c r="H1" s="20"/>
      <c r="I1" s="20"/>
      <c r="J1" s="21"/>
      <c r="K1" s="20"/>
      <c r="L1" s="20"/>
      <c r="M1" s="20"/>
      <c r="N1" s="20"/>
      <c r="O1" s="20"/>
      <c r="P1" s="18"/>
      <c r="Q1" s="20"/>
      <c r="R1" s="18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1" customFormat="1">
      <c r="A2" s="19" t="s">
        <v>18</v>
      </c>
      <c r="B2" s="19"/>
      <c r="C2" s="19"/>
      <c r="D2" s="19"/>
      <c r="E2" s="19"/>
      <c r="F2" s="19"/>
      <c r="G2" s="37"/>
      <c r="H2" s="19"/>
      <c r="I2" s="19"/>
      <c r="J2" s="21"/>
      <c r="K2" s="20"/>
      <c r="L2" s="20"/>
      <c r="M2" s="20"/>
      <c r="N2" s="20"/>
      <c r="O2" s="20"/>
      <c r="P2" s="18"/>
      <c r="Q2" s="20"/>
      <c r="R2" s="18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s="1" customFormat="1">
      <c r="A3" s="20"/>
      <c r="B3" s="20"/>
      <c r="C3" s="19"/>
      <c r="D3" s="19"/>
      <c r="E3" s="19"/>
      <c r="F3" s="19"/>
      <c r="G3" s="36"/>
      <c r="H3" s="20"/>
      <c r="I3" s="20"/>
      <c r="J3" s="21"/>
      <c r="K3" s="20"/>
      <c r="L3" s="20"/>
      <c r="M3" s="20"/>
      <c r="N3" s="20"/>
      <c r="O3" s="20"/>
      <c r="P3" s="18"/>
      <c r="Q3" s="20"/>
      <c r="R3" s="18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s="1" customFormat="1">
      <c r="A4" s="19" t="s">
        <v>44</v>
      </c>
      <c r="B4" s="19"/>
      <c r="C4" s="19"/>
      <c r="D4" s="19"/>
      <c r="E4" s="19"/>
      <c r="F4" s="19"/>
      <c r="G4" s="37"/>
      <c r="H4" s="19"/>
      <c r="I4" s="20"/>
      <c r="J4" s="21"/>
      <c r="K4" s="20"/>
      <c r="L4" s="20"/>
      <c r="M4" s="20"/>
      <c r="N4" s="20"/>
      <c r="O4" s="20"/>
      <c r="P4" s="18"/>
      <c r="Q4" s="20"/>
      <c r="R4" s="18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</row>
    <row r="5" spans="1:31" s="48" customFormat="1">
      <c r="A5" s="47" t="s">
        <v>27</v>
      </c>
      <c r="B5" s="47"/>
      <c r="G5" s="50"/>
      <c r="J5" s="51"/>
      <c r="P5" s="49"/>
      <c r="R5" s="49"/>
    </row>
    <row r="6" spans="1:31" s="24" customFormat="1">
      <c r="G6" s="38"/>
      <c r="J6" s="21"/>
      <c r="P6" s="25"/>
      <c r="R6" s="25"/>
    </row>
    <row r="7" spans="1:31">
      <c r="A7" s="2" t="s">
        <v>22</v>
      </c>
      <c r="B7" s="2"/>
      <c r="C7" s="8"/>
      <c r="D7" s="8"/>
      <c r="E7" s="8"/>
      <c r="F7" s="8"/>
      <c r="H7" s="8"/>
      <c r="I7" s="8"/>
      <c r="L7" s="2" t="s">
        <v>21</v>
      </c>
    </row>
    <row r="8" spans="1:31">
      <c r="A8" s="5">
        <v>41954</v>
      </c>
      <c r="B8" s="5"/>
      <c r="C8" s="8"/>
      <c r="D8" s="8"/>
      <c r="E8" s="8"/>
      <c r="F8" s="8"/>
      <c r="H8" s="8"/>
      <c r="I8" s="8"/>
    </row>
    <row r="9" spans="1:31">
      <c r="A9" s="7" t="s">
        <v>12</v>
      </c>
      <c r="B9" s="7" t="s">
        <v>30</v>
      </c>
      <c r="C9" s="10" t="s">
        <v>28</v>
      </c>
      <c r="D9" s="10" t="s">
        <v>29</v>
      </c>
      <c r="E9" s="7" t="s">
        <v>13</v>
      </c>
      <c r="F9" s="10" t="s">
        <v>14</v>
      </c>
      <c r="G9" s="40" t="s">
        <v>15</v>
      </c>
      <c r="H9" s="10" t="s">
        <v>16</v>
      </c>
      <c r="I9" s="7" t="s">
        <v>17</v>
      </c>
      <c r="J9" s="21" t="str">
        <f t="shared" ref="J9:J48" si="0">I9</f>
        <v>Cells/mL</v>
      </c>
      <c r="L9" s="7" t="s">
        <v>23</v>
      </c>
      <c r="M9" s="7" t="s">
        <v>24</v>
      </c>
      <c r="N9" s="7" t="s">
        <v>25</v>
      </c>
      <c r="O9" s="7" t="s">
        <v>26</v>
      </c>
      <c r="P9" s="18" t="s">
        <v>26</v>
      </c>
      <c r="R9" s="18" t="s">
        <v>6</v>
      </c>
      <c r="S9" s="22" t="s">
        <v>19</v>
      </c>
      <c r="T9" s="22" t="s">
        <v>20</v>
      </c>
    </row>
    <row r="10" spans="1:31">
      <c r="A10">
        <v>611</v>
      </c>
      <c r="B10">
        <v>1</v>
      </c>
      <c r="C10" s="8">
        <v>1200</v>
      </c>
      <c r="D10" s="8"/>
      <c r="E10" s="9">
        <v>30</v>
      </c>
      <c r="F10" s="8">
        <v>20.399999999999999</v>
      </c>
      <c r="G10" s="39">
        <v>3.4000000000000002E-4</v>
      </c>
      <c r="H10" s="8">
        <f>C10/E10</f>
        <v>40</v>
      </c>
      <c r="I10" s="8">
        <f>H10/G10</f>
        <v>117647.0588235294</v>
      </c>
      <c r="J10" s="21">
        <f t="shared" si="0"/>
        <v>117647.0588235294</v>
      </c>
      <c r="R10" s="21">
        <f>J10</f>
        <v>117647.0588235294</v>
      </c>
    </row>
    <row r="11" spans="1:31">
      <c r="A11">
        <v>374</v>
      </c>
      <c r="B11">
        <v>1</v>
      </c>
      <c r="C11" s="8">
        <v>1925</v>
      </c>
      <c r="D11" s="8"/>
      <c r="E11" s="9">
        <v>30</v>
      </c>
      <c r="F11" s="8">
        <v>20.399999999999999</v>
      </c>
      <c r="G11" s="39">
        <v>3.4000000000000002E-4</v>
      </c>
      <c r="H11" s="8">
        <f>C11/E11</f>
        <v>64.166666666666671</v>
      </c>
      <c r="I11" s="8">
        <f>H11/G11</f>
        <v>188725.49019607843</v>
      </c>
      <c r="J11" s="21">
        <f t="shared" si="0"/>
        <v>188725.49019607843</v>
      </c>
      <c r="R11" s="21">
        <f>J11</f>
        <v>188725.49019607843</v>
      </c>
    </row>
    <row r="12" spans="1:31">
      <c r="A12">
        <v>659</v>
      </c>
      <c r="B12">
        <v>1</v>
      </c>
      <c r="C12" s="8">
        <v>1593</v>
      </c>
      <c r="D12" s="8"/>
      <c r="E12" s="9">
        <v>30</v>
      </c>
      <c r="F12" s="8">
        <v>20.399999999999999</v>
      </c>
      <c r="G12" s="39">
        <v>3.4000000000000002E-4</v>
      </c>
      <c r="H12" s="8">
        <f>C12/E12</f>
        <v>53.1</v>
      </c>
      <c r="I12" s="8">
        <f>H12/G12</f>
        <v>156176.4705882353</v>
      </c>
      <c r="J12" s="21">
        <f t="shared" si="0"/>
        <v>156176.4705882353</v>
      </c>
      <c r="R12" s="21">
        <f>J12</f>
        <v>156176.4705882353</v>
      </c>
    </row>
    <row r="13" spans="1:31">
      <c r="C13" s="8"/>
      <c r="D13" s="8"/>
      <c r="E13" s="8"/>
      <c r="F13" s="8"/>
      <c r="H13" s="8"/>
      <c r="I13" s="8"/>
    </row>
    <row r="14" spans="1:31">
      <c r="A14" s="5">
        <v>41955</v>
      </c>
      <c r="B14" s="5"/>
      <c r="C14" s="8"/>
      <c r="D14" s="8"/>
      <c r="E14" s="8"/>
      <c r="F14" s="8"/>
      <c r="H14" s="8"/>
      <c r="I14" s="8"/>
    </row>
    <row r="15" spans="1:31">
      <c r="A15" s="7" t="s">
        <v>12</v>
      </c>
      <c r="B15" s="7" t="s">
        <v>30</v>
      </c>
      <c r="C15" s="10" t="s">
        <v>28</v>
      </c>
      <c r="D15" s="10" t="s">
        <v>29</v>
      </c>
      <c r="E15" s="7" t="s">
        <v>13</v>
      </c>
      <c r="F15" s="10" t="s">
        <v>14</v>
      </c>
      <c r="G15" s="40" t="s">
        <v>15</v>
      </c>
      <c r="H15" s="10" t="s">
        <v>16</v>
      </c>
      <c r="I15" s="7" t="s">
        <v>17</v>
      </c>
      <c r="J15" s="21" t="str">
        <f>I15</f>
        <v>Cells/mL</v>
      </c>
      <c r="L15" s="7" t="s">
        <v>23</v>
      </c>
      <c r="M15" s="7" t="s">
        <v>24</v>
      </c>
      <c r="N15" s="7" t="s">
        <v>25</v>
      </c>
      <c r="O15" s="7" t="s">
        <v>26</v>
      </c>
      <c r="P15" s="18" t="s">
        <v>26</v>
      </c>
      <c r="R15" s="18" t="s">
        <v>6</v>
      </c>
      <c r="S15" s="2" t="s">
        <v>19</v>
      </c>
      <c r="T15" s="2" t="s">
        <v>20</v>
      </c>
    </row>
    <row r="16" spans="1:31">
      <c r="A16">
        <v>611</v>
      </c>
      <c r="B16" s="2">
        <v>2</v>
      </c>
      <c r="C16" s="8">
        <v>6602</v>
      </c>
      <c r="D16" s="8">
        <v>6267</v>
      </c>
      <c r="E16" s="9">
        <v>30</v>
      </c>
      <c r="F16" s="8">
        <v>31.45</v>
      </c>
      <c r="G16" s="39">
        <v>5.2417000000000002E-4</v>
      </c>
      <c r="H16" s="8">
        <f>C16/E16</f>
        <v>220.06666666666666</v>
      </c>
      <c r="I16" s="8">
        <f>H16/G16</f>
        <v>419838.34760987211</v>
      </c>
      <c r="J16" s="21">
        <f t="shared" si="0"/>
        <v>419838.34760987211</v>
      </c>
      <c r="L16">
        <v>33.299999999999997</v>
      </c>
      <c r="M16">
        <f>(L16/60)/1000</f>
        <v>5.5499999999999994E-4</v>
      </c>
      <c r="N16">
        <f>D16/E16</f>
        <v>208.9</v>
      </c>
      <c r="O16">
        <f>N16/M16</f>
        <v>376396.39639639645</v>
      </c>
      <c r="P16" s="21">
        <f>O16</f>
        <v>376396.39639639645</v>
      </c>
      <c r="R16" s="21">
        <f>AVERAGE(J16,P16)</f>
        <v>398117.37200313428</v>
      </c>
      <c r="S16">
        <f>STDEV(P16,J16)</f>
        <v>30718.098291023813</v>
      </c>
      <c r="T16">
        <f>S16/(SQRT(2))</f>
        <v>21720.975606737833</v>
      </c>
    </row>
    <row r="17" spans="1:20">
      <c r="A17">
        <v>374</v>
      </c>
      <c r="B17">
        <v>2</v>
      </c>
      <c r="C17" s="8">
        <v>7223</v>
      </c>
      <c r="D17" s="8">
        <v>7271</v>
      </c>
      <c r="E17" s="9">
        <v>30</v>
      </c>
      <c r="F17" s="8">
        <v>31.45</v>
      </c>
      <c r="G17" s="39">
        <v>5.2417000000000002E-4</v>
      </c>
      <c r="H17" s="8">
        <f>C17/E17</f>
        <v>240.76666666666668</v>
      </c>
      <c r="I17" s="8">
        <f>H17/G17</f>
        <v>459329.35243655049</v>
      </c>
      <c r="J17" s="21">
        <f t="shared" si="0"/>
        <v>459329.35243655049</v>
      </c>
      <c r="L17">
        <v>33.299999999999997</v>
      </c>
      <c r="M17">
        <f>(L17/60)/1000</f>
        <v>5.5499999999999994E-4</v>
      </c>
      <c r="N17">
        <f>D17/E17</f>
        <v>242.36666666666667</v>
      </c>
      <c r="O17">
        <f t="shared" ref="O17:O23" si="1">N17/M17</f>
        <v>436696.69669669674</v>
      </c>
      <c r="P17" s="21">
        <f t="shared" ref="P17:P48" si="2">O17</f>
        <v>436696.69669669674</v>
      </c>
      <c r="R17" s="21">
        <f t="shared" ref="R17:R48" si="3">AVERAGE(J17,P17)</f>
        <v>448013.02456662362</v>
      </c>
      <c r="S17">
        <f t="shared" ref="S17:S48" si="4">STDEV(P17,J17)</f>
        <v>16003.704349911217</v>
      </c>
      <c r="T17">
        <f t="shared" ref="T17:T48" si="5">S17/(SQRT(2))</f>
        <v>11316.327869926869</v>
      </c>
    </row>
    <row r="18" spans="1:20">
      <c r="A18">
        <v>659</v>
      </c>
      <c r="B18">
        <v>2</v>
      </c>
      <c r="C18" s="8">
        <v>7243</v>
      </c>
      <c r="D18" s="8">
        <v>7034</v>
      </c>
      <c r="E18" s="9">
        <v>30</v>
      </c>
      <c r="F18" s="8">
        <v>31.45</v>
      </c>
      <c r="G18" s="39">
        <v>5.2417000000000002E-4</v>
      </c>
      <c r="H18" s="8">
        <f>C18/E18</f>
        <v>241.43333333333334</v>
      </c>
      <c r="I18" s="8">
        <f>H18/G18</f>
        <v>460601.2044438509</v>
      </c>
      <c r="J18" s="21">
        <f t="shared" si="0"/>
        <v>460601.2044438509</v>
      </c>
      <c r="L18">
        <v>33.299999999999997</v>
      </c>
      <c r="M18">
        <f>(L18/60)/1000</f>
        <v>5.5499999999999994E-4</v>
      </c>
      <c r="N18">
        <f>D18/E18</f>
        <v>234.46666666666667</v>
      </c>
      <c r="O18">
        <f t="shared" si="1"/>
        <v>422462.46246246248</v>
      </c>
      <c r="P18" s="21">
        <f t="shared" si="2"/>
        <v>422462.46246246248</v>
      </c>
      <c r="R18" s="21">
        <f t="shared" si="3"/>
        <v>441531.83345315669</v>
      </c>
      <c r="S18">
        <f t="shared" si="4"/>
        <v>26968.163080963815</v>
      </c>
      <c r="T18">
        <f t="shared" si="5"/>
        <v>19069.370990694209</v>
      </c>
    </row>
    <row r="19" spans="1:20">
      <c r="C19" s="8"/>
      <c r="D19" s="8"/>
      <c r="E19" s="8"/>
      <c r="F19" s="8"/>
      <c r="H19" s="8"/>
      <c r="I19" s="8"/>
      <c r="P19" s="21"/>
      <c r="R19" s="21"/>
    </row>
    <row r="20" spans="1:20">
      <c r="A20" s="5">
        <v>41956</v>
      </c>
      <c r="B20" s="5"/>
      <c r="C20" s="8"/>
      <c r="D20" s="8"/>
      <c r="E20" s="8"/>
      <c r="F20" s="8"/>
      <c r="H20" s="8"/>
      <c r="I20" s="8"/>
      <c r="P20" s="21"/>
      <c r="R20" s="21"/>
    </row>
    <row r="21" spans="1:20">
      <c r="A21" s="7" t="s">
        <v>12</v>
      </c>
      <c r="B21" s="7" t="s">
        <v>30</v>
      </c>
      <c r="C21" s="10" t="s">
        <v>28</v>
      </c>
      <c r="D21" s="10" t="s">
        <v>29</v>
      </c>
      <c r="E21" s="7" t="s">
        <v>13</v>
      </c>
      <c r="F21" s="10" t="s">
        <v>14</v>
      </c>
      <c r="G21" s="40" t="s">
        <v>15</v>
      </c>
      <c r="H21" s="10" t="s">
        <v>16</v>
      </c>
      <c r="I21" s="7" t="s">
        <v>17</v>
      </c>
      <c r="J21" s="21" t="str">
        <f t="shared" si="0"/>
        <v>Cells/mL</v>
      </c>
      <c r="L21" s="7" t="s">
        <v>23</v>
      </c>
      <c r="M21" s="7" t="s">
        <v>24</v>
      </c>
      <c r="N21" s="7" t="s">
        <v>25</v>
      </c>
      <c r="O21" s="7" t="s">
        <v>26</v>
      </c>
      <c r="P21" s="18" t="s">
        <v>26</v>
      </c>
      <c r="R21" s="18" t="s">
        <v>6</v>
      </c>
      <c r="S21" s="22" t="s">
        <v>19</v>
      </c>
      <c r="T21" s="22" t="s">
        <v>20</v>
      </c>
    </row>
    <row r="22" spans="1:20">
      <c r="A22">
        <v>611</v>
      </c>
      <c r="B22">
        <v>3</v>
      </c>
      <c r="C22" s="8">
        <v>7795</v>
      </c>
      <c r="D22" s="8">
        <v>8380</v>
      </c>
      <c r="E22" s="9">
        <v>30</v>
      </c>
      <c r="F22" s="8">
        <v>15.6</v>
      </c>
      <c r="G22" s="39">
        <f>(F22/60)/1000</f>
        <v>2.6000000000000003E-4</v>
      </c>
      <c r="H22" s="8">
        <f>C22/E22</f>
        <v>259.83333333333331</v>
      </c>
      <c r="I22" s="8">
        <f>H22/G22</f>
        <v>999358.97435897414</v>
      </c>
      <c r="J22" s="21">
        <f t="shared" si="0"/>
        <v>999358.97435897414</v>
      </c>
      <c r="L22">
        <v>20.3</v>
      </c>
      <c r="M22">
        <f>(L22/60)/1000</f>
        <v>3.3833333333333334E-4</v>
      </c>
      <c r="N22">
        <f>D22/E22</f>
        <v>279.33333333333331</v>
      </c>
      <c r="O22">
        <f t="shared" si="1"/>
        <v>825615.76354679791</v>
      </c>
      <c r="P22" s="21">
        <f>O22</f>
        <v>825615.76354679791</v>
      </c>
      <c r="R22" s="21">
        <f t="shared" si="3"/>
        <v>912487.36895288597</v>
      </c>
      <c r="S22">
        <f t="shared" si="4"/>
        <v>122855.00255041369</v>
      </c>
      <c r="T22">
        <f t="shared" si="5"/>
        <v>86871.6054060881</v>
      </c>
    </row>
    <row r="23" spans="1:20">
      <c r="A23">
        <v>374</v>
      </c>
      <c r="B23">
        <v>3</v>
      </c>
      <c r="C23" s="8">
        <v>6013</v>
      </c>
      <c r="D23" s="8">
        <v>8571</v>
      </c>
      <c r="E23" s="9">
        <v>30</v>
      </c>
      <c r="F23" s="8">
        <v>21.67</v>
      </c>
      <c r="G23" s="39">
        <f>(F23/60)/1000</f>
        <v>3.611666666666667E-4</v>
      </c>
      <c r="H23" s="8">
        <f>C23/E23</f>
        <v>200.43333333333334</v>
      </c>
      <c r="I23" s="8">
        <f>H23/G23</f>
        <v>554960.77526534372</v>
      </c>
      <c r="J23" s="21">
        <f t="shared" si="0"/>
        <v>554960.77526534372</v>
      </c>
      <c r="L23">
        <v>23</v>
      </c>
      <c r="M23">
        <f>(L23/60)/1000</f>
        <v>3.8333333333333334E-4</v>
      </c>
      <c r="N23">
        <f>D23/E23</f>
        <v>285.7</v>
      </c>
      <c r="O23">
        <f t="shared" si="1"/>
        <v>745304.34782608692</v>
      </c>
      <c r="P23" s="21">
        <f t="shared" si="2"/>
        <v>745304.34782608692</v>
      </c>
      <c r="R23" s="21">
        <f t="shared" si="3"/>
        <v>650132.56154571532</v>
      </c>
      <c r="S23">
        <f t="shared" si="4"/>
        <v>134593.23091297536</v>
      </c>
      <c r="T23">
        <f t="shared" si="5"/>
        <v>95171.786280371729</v>
      </c>
    </row>
    <row r="24" spans="1:20">
      <c r="A24">
        <v>659</v>
      </c>
      <c r="B24">
        <v>3</v>
      </c>
      <c r="C24" s="8">
        <v>7795</v>
      </c>
      <c r="D24" s="8">
        <v>7931</v>
      </c>
      <c r="E24" s="9">
        <v>30</v>
      </c>
      <c r="F24" s="8">
        <v>17.399999999999999</v>
      </c>
      <c r="G24" s="39">
        <f>(F24/60)/1000</f>
        <v>2.9E-4</v>
      </c>
      <c r="H24" s="8">
        <f>C24/E24</f>
        <v>259.83333333333331</v>
      </c>
      <c r="I24" s="8">
        <f>H24/G24</f>
        <v>895977.01149425283</v>
      </c>
      <c r="J24" s="21">
        <f t="shared" si="0"/>
        <v>895977.01149425283</v>
      </c>
      <c r="L24">
        <v>20.3</v>
      </c>
      <c r="M24">
        <f>(L24/60)/1000</f>
        <v>3.3833333333333334E-4</v>
      </c>
      <c r="N24">
        <f>D24/E24</f>
        <v>264.36666666666667</v>
      </c>
      <c r="O24">
        <f>N24/M24</f>
        <v>781379.31034482759</v>
      </c>
      <c r="P24" s="21">
        <f t="shared" si="2"/>
        <v>781379.31034482759</v>
      </c>
      <c r="R24" s="21">
        <f t="shared" si="3"/>
        <v>838678.16091954021</v>
      </c>
      <c r="S24">
        <f t="shared" si="4"/>
        <v>81032.811591147998</v>
      </c>
      <c r="T24">
        <f t="shared" si="5"/>
        <v>57298.850574712618</v>
      </c>
    </row>
    <row r="25" spans="1:20">
      <c r="C25" s="8"/>
      <c r="D25" s="8"/>
      <c r="E25" s="8"/>
      <c r="F25" s="8"/>
      <c r="H25" s="8"/>
      <c r="I25" s="8"/>
      <c r="P25" s="21"/>
      <c r="R25" s="21"/>
    </row>
    <row r="26" spans="1:20">
      <c r="A26" s="5">
        <v>41957</v>
      </c>
      <c r="B26" s="5"/>
      <c r="C26" s="8"/>
      <c r="D26" s="8"/>
      <c r="E26" s="8"/>
      <c r="F26" s="8"/>
      <c r="H26" s="8"/>
      <c r="I26" s="8"/>
      <c r="P26" s="21"/>
      <c r="R26" s="21"/>
    </row>
    <row r="27" spans="1:20">
      <c r="A27" s="7" t="s">
        <v>12</v>
      </c>
      <c r="B27" s="7" t="s">
        <v>30</v>
      </c>
      <c r="C27" s="10" t="s">
        <v>28</v>
      </c>
      <c r="D27" s="10" t="s">
        <v>29</v>
      </c>
      <c r="E27" s="7" t="s">
        <v>13</v>
      </c>
      <c r="F27" s="10" t="s">
        <v>14</v>
      </c>
      <c r="G27" s="40" t="s">
        <v>15</v>
      </c>
      <c r="H27" s="10" t="s">
        <v>16</v>
      </c>
      <c r="I27" s="7" t="s">
        <v>17</v>
      </c>
      <c r="J27" s="21" t="str">
        <f t="shared" si="0"/>
        <v>Cells/mL</v>
      </c>
      <c r="L27" s="7" t="s">
        <v>23</v>
      </c>
      <c r="M27" s="7" t="s">
        <v>24</v>
      </c>
      <c r="N27" s="7" t="s">
        <v>25</v>
      </c>
      <c r="O27" s="7" t="s">
        <v>26</v>
      </c>
      <c r="P27" s="18" t="s">
        <v>26</v>
      </c>
      <c r="R27" s="18" t="s">
        <v>6</v>
      </c>
      <c r="S27" s="22" t="s">
        <v>19</v>
      </c>
      <c r="T27" s="22" t="s">
        <v>20</v>
      </c>
    </row>
    <row r="28" spans="1:20">
      <c r="A28">
        <v>611</v>
      </c>
      <c r="B28">
        <v>4</v>
      </c>
      <c r="C28" s="8">
        <v>13763</v>
      </c>
      <c r="D28" s="8">
        <v>12954</v>
      </c>
      <c r="E28" s="9">
        <v>30</v>
      </c>
      <c r="F28" s="8">
        <v>20</v>
      </c>
      <c r="G28" s="39">
        <v>3.3333000000000001E-4</v>
      </c>
      <c r="H28" s="8">
        <f>C28/E28</f>
        <v>458.76666666666665</v>
      </c>
      <c r="I28" s="8">
        <f>H28/G28</f>
        <v>1376313.7631376314</v>
      </c>
      <c r="J28" s="21">
        <f t="shared" si="0"/>
        <v>1376313.7631376314</v>
      </c>
      <c r="L28">
        <v>20</v>
      </c>
      <c r="M28">
        <f>(L28/60)/1000</f>
        <v>3.3333333333333332E-4</v>
      </c>
      <c r="N28">
        <f t="shared" ref="N28:N48" si="6">D28/E28</f>
        <v>431.8</v>
      </c>
      <c r="O28">
        <f t="shared" ref="O28:O48" si="7">N28/M28</f>
        <v>1295400</v>
      </c>
      <c r="P28" s="21">
        <f t="shared" si="2"/>
        <v>1295400</v>
      </c>
      <c r="R28" s="21">
        <f t="shared" si="3"/>
        <v>1335856.8815688156</v>
      </c>
      <c r="S28">
        <f t="shared" si="4"/>
        <v>57214.670605941232</v>
      </c>
      <c r="T28">
        <f t="shared" si="5"/>
        <v>40456.881568815676</v>
      </c>
    </row>
    <row r="29" spans="1:20">
      <c r="A29">
        <v>374</v>
      </c>
      <c r="B29">
        <v>4</v>
      </c>
      <c r="C29" s="8">
        <v>12663</v>
      </c>
      <c r="D29" s="8">
        <v>12684</v>
      </c>
      <c r="E29" s="9">
        <v>30</v>
      </c>
      <c r="F29" s="8">
        <v>20</v>
      </c>
      <c r="G29" s="39">
        <v>3.3333000000000001E-4</v>
      </c>
      <c r="H29" s="8">
        <f>C29/E29</f>
        <v>422.1</v>
      </c>
      <c r="I29" s="8">
        <f>H29/G29</f>
        <v>1266312.6631266314</v>
      </c>
      <c r="J29" s="21">
        <f t="shared" si="0"/>
        <v>1266312.6631266314</v>
      </c>
      <c r="L29">
        <v>20</v>
      </c>
      <c r="M29">
        <f>(L29/60)/1000</f>
        <v>3.3333333333333332E-4</v>
      </c>
      <c r="N29">
        <f t="shared" si="6"/>
        <v>422.8</v>
      </c>
      <c r="O29">
        <f t="shared" si="7"/>
        <v>1268400</v>
      </c>
      <c r="P29" s="21">
        <f t="shared" si="2"/>
        <v>1268400</v>
      </c>
      <c r="R29" s="21">
        <f t="shared" si="3"/>
        <v>1267356.3315633158</v>
      </c>
      <c r="S29">
        <f t="shared" si="4"/>
        <v>1475.9700577796577</v>
      </c>
      <c r="T29">
        <f t="shared" si="5"/>
        <v>1043.6684366842962</v>
      </c>
    </row>
    <row r="30" spans="1:20">
      <c r="A30">
        <v>659</v>
      </c>
      <c r="B30">
        <v>4</v>
      </c>
      <c r="C30" s="8">
        <v>11860</v>
      </c>
      <c r="D30" s="8">
        <v>12581</v>
      </c>
      <c r="E30" s="9">
        <v>30</v>
      </c>
      <c r="F30" s="8">
        <v>20</v>
      </c>
      <c r="G30" s="39">
        <v>3.3333000000000001E-4</v>
      </c>
      <c r="H30" s="8">
        <f>C30/E30</f>
        <v>395.33333333333331</v>
      </c>
      <c r="I30" s="8">
        <f>H30/G30</f>
        <v>1186011.860118601</v>
      </c>
      <c r="J30" s="21">
        <f t="shared" si="0"/>
        <v>1186011.860118601</v>
      </c>
      <c r="L30">
        <v>20</v>
      </c>
      <c r="M30">
        <f>(L30/60)/1000</f>
        <v>3.3333333333333332E-4</v>
      </c>
      <c r="N30">
        <f t="shared" si="6"/>
        <v>419.36666666666667</v>
      </c>
      <c r="O30">
        <f t="shared" si="7"/>
        <v>1258100</v>
      </c>
      <c r="P30" s="21">
        <f t="shared" si="2"/>
        <v>1258100</v>
      </c>
      <c r="R30" s="21">
        <f t="shared" si="3"/>
        <v>1222055.9300593005</v>
      </c>
      <c r="S30">
        <f t="shared" si="4"/>
        <v>50974.012553261629</v>
      </c>
      <c r="T30">
        <f t="shared" si="5"/>
        <v>36044.069940699497</v>
      </c>
    </row>
    <row r="31" spans="1:20">
      <c r="C31" s="8"/>
      <c r="D31" s="8"/>
      <c r="E31" s="9"/>
      <c r="F31" s="8"/>
      <c r="H31" s="8"/>
      <c r="I31" s="8"/>
      <c r="P31" s="21"/>
      <c r="R31" s="21"/>
    </row>
    <row r="32" spans="1:20">
      <c r="A32" s="5">
        <v>41960</v>
      </c>
      <c r="B32" s="5"/>
      <c r="C32" s="8"/>
      <c r="D32" s="8"/>
      <c r="E32" s="8"/>
      <c r="F32" s="8"/>
      <c r="H32" s="8"/>
      <c r="I32" s="8"/>
      <c r="P32" s="21"/>
      <c r="R32" s="21"/>
    </row>
    <row r="33" spans="1:20">
      <c r="A33" s="7" t="s">
        <v>12</v>
      </c>
      <c r="B33" s="7" t="s">
        <v>30</v>
      </c>
      <c r="C33" s="10" t="s">
        <v>28</v>
      </c>
      <c r="D33" s="10" t="s">
        <v>29</v>
      </c>
      <c r="E33" s="7" t="s">
        <v>13</v>
      </c>
      <c r="F33" s="10" t="s">
        <v>14</v>
      </c>
      <c r="G33" s="40" t="s">
        <v>15</v>
      </c>
      <c r="H33" s="10" t="s">
        <v>16</v>
      </c>
      <c r="I33" s="7" t="s">
        <v>17</v>
      </c>
      <c r="J33" s="21" t="str">
        <f t="shared" si="0"/>
        <v>Cells/mL</v>
      </c>
      <c r="L33" s="7" t="s">
        <v>23</v>
      </c>
      <c r="M33" s="7" t="s">
        <v>24</v>
      </c>
      <c r="N33" s="7" t="s">
        <v>25</v>
      </c>
      <c r="O33" s="7" t="s">
        <v>26</v>
      </c>
      <c r="P33" s="18" t="s">
        <v>26</v>
      </c>
      <c r="R33" s="18" t="s">
        <v>6</v>
      </c>
      <c r="S33" s="22" t="s">
        <v>19</v>
      </c>
      <c r="T33" s="22" t="s">
        <v>20</v>
      </c>
    </row>
    <row r="34" spans="1:20">
      <c r="A34">
        <v>611</v>
      </c>
      <c r="B34">
        <v>7</v>
      </c>
      <c r="C34" s="8">
        <v>30004</v>
      </c>
      <c r="D34" s="8">
        <v>29589</v>
      </c>
      <c r="E34">
        <v>30</v>
      </c>
      <c r="F34" s="8">
        <v>17.829999999999998</v>
      </c>
      <c r="G34" s="39">
        <v>2.9716999999999998E-4</v>
      </c>
      <c r="H34" s="8">
        <f>C34/E34</f>
        <v>1000.1333333333333</v>
      </c>
      <c r="I34" s="8">
        <f>H34/G34</f>
        <v>3365525.9054861977</v>
      </c>
      <c r="J34" s="21">
        <f t="shared" si="0"/>
        <v>3365525.9054861977</v>
      </c>
      <c r="L34">
        <v>18.3</v>
      </c>
      <c r="M34">
        <f>(L34/60)/1000</f>
        <v>3.0499999999999999E-4</v>
      </c>
      <c r="N34">
        <f t="shared" si="6"/>
        <v>986.3</v>
      </c>
      <c r="O34">
        <f t="shared" si="7"/>
        <v>3233770.4918032787</v>
      </c>
      <c r="P34" s="21">
        <f t="shared" si="2"/>
        <v>3233770.4918032787</v>
      </c>
      <c r="R34" s="21">
        <f t="shared" si="3"/>
        <v>3299648.1986447382</v>
      </c>
      <c r="S34">
        <f t="shared" si="4"/>
        <v>93165.146473230852</v>
      </c>
      <c r="T34">
        <f t="shared" si="5"/>
        <v>65877.706841459498</v>
      </c>
    </row>
    <row r="35" spans="1:20">
      <c r="A35">
        <v>374</v>
      </c>
      <c r="B35">
        <v>7</v>
      </c>
      <c r="C35" s="8">
        <v>27524</v>
      </c>
      <c r="D35" s="8">
        <v>31800</v>
      </c>
      <c r="E35" s="9">
        <v>30</v>
      </c>
      <c r="F35" s="8">
        <v>17.829999999999998</v>
      </c>
      <c r="G35" s="39">
        <v>2.9716999999999998E-4</v>
      </c>
      <c r="H35" s="8">
        <f>C35/E35</f>
        <v>917.4666666666667</v>
      </c>
      <c r="I35" s="8">
        <f>H35/G35</f>
        <v>3087346.1879283465</v>
      </c>
      <c r="J35" s="21">
        <f t="shared" si="0"/>
        <v>3087346.1879283465</v>
      </c>
      <c r="L35">
        <v>18.3</v>
      </c>
      <c r="M35">
        <f>(L35/60)/1000</f>
        <v>3.0499999999999999E-4</v>
      </c>
      <c r="N35">
        <f t="shared" si="6"/>
        <v>1060</v>
      </c>
      <c r="O35">
        <f t="shared" si="7"/>
        <v>3475409.8360655741</v>
      </c>
      <c r="P35" s="21">
        <f t="shared" si="2"/>
        <v>3475409.8360655741</v>
      </c>
      <c r="R35" s="21">
        <f t="shared" si="3"/>
        <v>3281378.0119969603</v>
      </c>
      <c r="S35">
        <f t="shared" si="4"/>
        <v>274402.43712982396</v>
      </c>
      <c r="T35">
        <f t="shared" si="5"/>
        <v>194031.82406861379</v>
      </c>
    </row>
    <row r="36" spans="1:20">
      <c r="A36">
        <v>659</v>
      </c>
      <c r="B36">
        <v>7</v>
      </c>
      <c r="C36" s="8">
        <v>34342</v>
      </c>
      <c r="D36" s="8">
        <v>37422</v>
      </c>
      <c r="E36" s="9">
        <v>30</v>
      </c>
      <c r="F36" s="8">
        <v>17.829999999999998</v>
      </c>
      <c r="G36" s="39">
        <v>2.9716999999999998E-4</v>
      </c>
      <c r="H36" s="8">
        <f>C36/E36</f>
        <v>1144.7333333333333</v>
      </c>
      <c r="I36" s="8">
        <f>H36/G36</f>
        <v>3852116.0727305361</v>
      </c>
      <c r="J36" s="21">
        <f t="shared" si="0"/>
        <v>3852116.0727305361</v>
      </c>
      <c r="L36">
        <v>18.3</v>
      </c>
      <c r="M36">
        <f>(L36/60)/1000</f>
        <v>3.0499999999999999E-4</v>
      </c>
      <c r="N36">
        <f t="shared" si="6"/>
        <v>1247.4000000000001</v>
      </c>
      <c r="O36">
        <f t="shared" si="7"/>
        <v>4089836.065573771</v>
      </c>
      <c r="P36" s="21">
        <f t="shared" si="2"/>
        <v>4089836.065573771</v>
      </c>
      <c r="R36" s="21">
        <f t="shared" si="3"/>
        <v>3970976.0691521536</v>
      </c>
      <c r="S36">
        <f t="shared" si="4"/>
        <v>168093.41896306895</v>
      </c>
      <c r="T36">
        <f t="shared" si="5"/>
        <v>118859.99642161744</v>
      </c>
    </row>
    <row r="37" spans="1:20">
      <c r="H37" s="8"/>
      <c r="I37" s="8"/>
      <c r="P37" s="21"/>
      <c r="R37" s="21"/>
    </row>
    <row r="38" spans="1:20">
      <c r="A38" s="5">
        <v>41962</v>
      </c>
      <c r="B38" s="5"/>
      <c r="H38" s="8"/>
      <c r="I38" s="8"/>
      <c r="P38" s="21"/>
      <c r="R38" s="21"/>
    </row>
    <row r="39" spans="1:20">
      <c r="A39" s="7" t="s">
        <v>12</v>
      </c>
      <c r="B39" s="7" t="s">
        <v>30</v>
      </c>
      <c r="C39" s="10" t="s">
        <v>28</v>
      </c>
      <c r="D39" s="10" t="s">
        <v>29</v>
      </c>
      <c r="E39" s="7" t="s">
        <v>13</v>
      </c>
      <c r="F39" s="10" t="s">
        <v>14</v>
      </c>
      <c r="G39" s="40" t="s">
        <v>15</v>
      </c>
      <c r="H39" s="10" t="s">
        <v>16</v>
      </c>
      <c r="I39" s="7" t="s">
        <v>17</v>
      </c>
      <c r="J39" s="21" t="str">
        <f t="shared" si="0"/>
        <v>Cells/mL</v>
      </c>
      <c r="L39" s="7" t="s">
        <v>23</v>
      </c>
      <c r="M39" s="7" t="s">
        <v>24</v>
      </c>
      <c r="N39" s="7" t="s">
        <v>25</v>
      </c>
      <c r="O39" s="7" t="s">
        <v>26</v>
      </c>
      <c r="P39" s="18" t="s">
        <v>26</v>
      </c>
      <c r="R39" s="18" t="s">
        <v>6</v>
      </c>
      <c r="S39" s="22" t="s">
        <v>19</v>
      </c>
      <c r="T39" s="22" t="s">
        <v>20</v>
      </c>
    </row>
    <row r="40" spans="1:20">
      <c r="A40">
        <v>611</v>
      </c>
      <c r="B40">
        <v>9</v>
      </c>
      <c r="C40" s="8">
        <v>65669</v>
      </c>
      <c r="D40" s="8">
        <v>63324</v>
      </c>
      <c r="E40">
        <v>30</v>
      </c>
      <c r="F40" s="8">
        <v>31.835000000000001</v>
      </c>
      <c r="G40" s="39">
        <v>5.3058000000000001E-4</v>
      </c>
      <c r="H40" s="8">
        <f>C40/E40</f>
        <v>2188.9666666666667</v>
      </c>
      <c r="I40" s="8">
        <f>H40/G40</f>
        <v>4125610.9666151507</v>
      </c>
      <c r="J40" s="21">
        <f t="shared" si="0"/>
        <v>4125610.9666151507</v>
      </c>
      <c r="L40">
        <v>33</v>
      </c>
      <c r="M40">
        <f>(L40/60)/1000</f>
        <v>5.5000000000000003E-4</v>
      </c>
      <c r="N40">
        <f t="shared" si="6"/>
        <v>2110.8000000000002</v>
      </c>
      <c r="O40">
        <f t="shared" si="7"/>
        <v>3837818.1818181821</v>
      </c>
      <c r="P40" s="21">
        <f t="shared" si="2"/>
        <v>3837818.1818181821</v>
      </c>
      <c r="R40" s="21">
        <f t="shared" si="3"/>
        <v>3981714.5742166666</v>
      </c>
      <c r="S40">
        <f t="shared" si="4"/>
        <v>203500.22970649722</v>
      </c>
      <c r="T40">
        <f t="shared" si="5"/>
        <v>143896.39239848428</v>
      </c>
    </row>
    <row r="41" spans="1:20">
      <c r="A41">
        <v>374</v>
      </c>
      <c r="B41">
        <v>9</v>
      </c>
      <c r="C41" s="8">
        <v>69782</v>
      </c>
      <c r="D41" s="8">
        <v>71697</v>
      </c>
      <c r="E41" s="9">
        <v>30</v>
      </c>
      <c r="F41" s="8">
        <v>31.835000000000001</v>
      </c>
      <c r="G41" s="39">
        <v>5.3058000000000001E-4</v>
      </c>
      <c r="H41" s="8">
        <f>C41/E41</f>
        <v>2326.0666666666666</v>
      </c>
      <c r="I41" s="8">
        <f>H41/G41</f>
        <v>4384007.4384007435</v>
      </c>
      <c r="J41" s="21">
        <f t="shared" si="0"/>
        <v>4384007.4384007435</v>
      </c>
      <c r="L41">
        <v>33</v>
      </c>
      <c r="M41">
        <f>(L41/60)/1000</f>
        <v>5.5000000000000003E-4</v>
      </c>
      <c r="N41">
        <f t="shared" si="6"/>
        <v>2389.9</v>
      </c>
      <c r="O41">
        <f t="shared" si="7"/>
        <v>4345272.7272727275</v>
      </c>
      <c r="P41" s="21">
        <f t="shared" si="2"/>
        <v>4345272.7272727275</v>
      </c>
      <c r="R41" s="21">
        <f t="shared" si="3"/>
        <v>4364640.082836736</v>
      </c>
      <c r="S41">
        <f t="shared" si="4"/>
        <v>27389.576905922142</v>
      </c>
      <c r="T41">
        <f t="shared" si="5"/>
        <v>19367.355564008001</v>
      </c>
    </row>
    <row r="42" spans="1:20">
      <c r="A42">
        <v>659</v>
      </c>
      <c r="B42">
        <v>9</v>
      </c>
      <c r="C42" s="8">
        <v>92751</v>
      </c>
      <c r="D42" s="8">
        <v>93713</v>
      </c>
      <c r="E42" s="9">
        <v>30</v>
      </c>
      <c r="F42" s="8">
        <v>31.835000000000001</v>
      </c>
      <c r="G42" s="39">
        <v>5.3058000000000001E-4</v>
      </c>
      <c r="H42" s="8">
        <f>C42/E42</f>
        <v>3091.7</v>
      </c>
      <c r="I42" s="8">
        <f>H42/G42</f>
        <v>5827019.4881073534</v>
      </c>
      <c r="J42" s="21">
        <f t="shared" si="0"/>
        <v>5827019.4881073534</v>
      </c>
      <c r="L42">
        <v>33.299999999999997</v>
      </c>
      <c r="M42">
        <f>(L42/60)/1000</f>
        <v>5.5499999999999994E-4</v>
      </c>
      <c r="N42">
        <f t="shared" si="6"/>
        <v>3123.7666666666669</v>
      </c>
      <c r="O42">
        <f t="shared" si="7"/>
        <v>5628408.408408409</v>
      </c>
      <c r="P42" s="21">
        <f t="shared" si="2"/>
        <v>5628408.408408409</v>
      </c>
      <c r="R42" s="21">
        <f t="shared" si="3"/>
        <v>5727713.9482578812</v>
      </c>
      <c r="S42">
        <f t="shared" si="4"/>
        <v>140439.24127390547</v>
      </c>
      <c r="T42">
        <f t="shared" si="5"/>
        <v>99305.539849472218</v>
      </c>
    </row>
    <row r="43" spans="1:20">
      <c r="H43" s="8"/>
      <c r="I43" s="8"/>
      <c r="P43" s="21"/>
      <c r="R43" s="21"/>
    </row>
    <row r="44" spans="1:20">
      <c r="A44" s="5">
        <v>41963</v>
      </c>
      <c r="B44" s="5"/>
      <c r="H44" s="8"/>
      <c r="I44" s="8"/>
      <c r="P44" s="21"/>
      <c r="R44" s="21"/>
    </row>
    <row r="45" spans="1:20">
      <c r="A45" s="7" t="s">
        <v>12</v>
      </c>
      <c r="B45" s="7" t="s">
        <v>30</v>
      </c>
      <c r="C45" s="10" t="s">
        <v>28</v>
      </c>
      <c r="D45" s="10" t="s">
        <v>29</v>
      </c>
      <c r="E45" s="7" t="s">
        <v>13</v>
      </c>
      <c r="F45" s="10" t="s">
        <v>14</v>
      </c>
      <c r="G45" s="40" t="s">
        <v>15</v>
      </c>
      <c r="H45" s="10" t="s">
        <v>16</v>
      </c>
      <c r="I45" s="7" t="s">
        <v>17</v>
      </c>
      <c r="J45" s="21" t="str">
        <f t="shared" si="0"/>
        <v>Cells/mL</v>
      </c>
      <c r="L45" s="7" t="s">
        <v>23</v>
      </c>
      <c r="M45" s="7" t="s">
        <v>24</v>
      </c>
      <c r="N45" s="7" t="s">
        <v>25</v>
      </c>
      <c r="O45" s="7" t="s">
        <v>26</v>
      </c>
      <c r="P45" s="18" t="s">
        <v>26</v>
      </c>
      <c r="R45" s="18" t="s">
        <v>6</v>
      </c>
      <c r="S45" s="22" t="s">
        <v>19</v>
      </c>
      <c r="T45" s="22" t="s">
        <v>20</v>
      </c>
    </row>
    <row r="46" spans="1:20">
      <c r="A46">
        <v>611</v>
      </c>
      <c r="B46">
        <v>10</v>
      </c>
      <c r="C46" s="8">
        <v>52531</v>
      </c>
      <c r="D46" s="8">
        <v>65819</v>
      </c>
      <c r="E46">
        <v>30</v>
      </c>
      <c r="F46" s="8">
        <v>33.17</v>
      </c>
      <c r="G46" s="39">
        <v>5.5822999999999995E-4</v>
      </c>
      <c r="H46" s="8">
        <f>C46/E46</f>
        <v>1751.0333333333333</v>
      </c>
      <c r="I46" s="8">
        <f>H46/G46</f>
        <v>3136759.6390973856</v>
      </c>
      <c r="J46" s="21">
        <f t="shared" si="0"/>
        <v>3136759.6390973856</v>
      </c>
      <c r="L46">
        <v>33.17</v>
      </c>
      <c r="M46">
        <f>(L46/60)/1000</f>
        <v>5.5283333333333334E-4</v>
      </c>
      <c r="N46">
        <f t="shared" si="6"/>
        <v>2193.9666666666667</v>
      </c>
      <c r="O46">
        <f t="shared" si="7"/>
        <v>3968586.0717515829</v>
      </c>
      <c r="P46" s="21">
        <f t="shared" si="2"/>
        <v>3968586.0717515829</v>
      </c>
      <c r="R46" s="21">
        <f>AVERAGE(J46,P46)</f>
        <v>3552672.8554244842</v>
      </c>
      <c r="S46">
        <f t="shared" si="4"/>
        <v>588190.11129999917</v>
      </c>
      <c r="T46">
        <f t="shared" si="5"/>
        <v>415913.21632709954</v>
      </c>
    </row>
    <row r="47" spans="1:20">
      <c r="A47">
        <v>374</v>
      </c>
      <c r="B47">
        <v>10</v>
      </c>
      <c r="C47" s="8">
        <v>55625</v>
      </c>
      <c r="D47" s="8">
        <v>56821</v>
      </c>
      <c r="E47" s="9">
        <v>30</v>
      </c>
      <c r="F47" s="8">
        <v>33.17</v>
      </c>
      <c r="G47" s="39">
        <v>5.5822999999999995E-4</v>
      </c>
      <c r="H47" s="8">
        <f>C47/E47</f>
        <v>1854.1666666666667</v>
      </c>
      <c r="I47" s="8">
        <f>H47/G47</f>
        <v>3321510.2496581459</v>
      </c>
      <c r="J47" s="21">
        <f t="shared" si="0"/>
        <v>3321510.2496581459</v>
      </c>
      <c r="L47">
        <v>33.17</v>
      </c>
      <c r="M47">
        <f>(L47/60)/1000</f>
        <v>5.5283333333333334E-4</v>
      </c>
      <c r="N47">
        <f t="shared" si="6"/>
        <v>1894.0333333333333</v>
      </c>
      <c r="O47">
        <f t="shared" si="7"/>
        <v>3426047.633403678</v>
      </c>
      <c r="P47" s="21">
        <f t="shared" si="2"/>
        <v>3426047.633403678</v>
      </c>
      <c r="R47" s="21">
        <f t="shared" si="3"/>
        <v>3373778.9415309122</v>
      </c>
      <c r="S47">
        <f t="shared" si="4"/>
        <v>73919.092933966065</v>
      </c>
      <c r="T47">
        <f t="shared" si="5"/>
        <v>52268.691872766009</v>
      </c>
    </row>
    <row r="48" spans="1:20">
      <c r="A48">
        <v>659</v>
      </c>
      <c r="B48">
        <v>10</v>
      </c>
      <c r="C48" s="8">
        <v>90270</v>
      </c>
      <c r="D48" s="8">
        <v>89772</v>
      </c>
      <c r="E48" s="9">
        <v>30</v>
      </c>
      <c r="F48" s="8">
        <v>33.17</v>
      </c>
      <c r="G48" s="39">
        <v>5.5822999999999995E-4</v>
      </c>
      <c r="H48" s="8">
        <f>C48/E48</f>
        <v>3009</v>
      </c>
      <c r="I48" s="8">
        <f>H48/G48</f>
        <v>5390251.3300969144</v>
      </c>
      <c r="J48" s="21">
        <f t="shared" si="0"/>
        <v>5390251.3300969144</v>
      </c>
      <c r="L48">
        <v>33.17</v>
      </c>
      <c r="M48">
        <f>(L48/60)/1000</f>
        <v>5.5283333333333334E-4</v>
      </c>
      <c r="N48">
        <f t="shared" si="6"/>
        <v>2992.4</v>
      </c>
      <c r="O48">
        <f t="shared" si="7"/>
        <v>5412842.9303587582</v>
      </c>
      <c r="P48" s="21">
        <f t="shared" si="2"/>
        <v>5412842.9303587582</v>
      </c>
      <c r="R48" s="21">
        <f t="shared" si="3"/>
        <v>5401547.1302278358</v>
      </c>
      <c r="S48">
        <f t="shared" si="4"/>
        <v>15974.673743005507</v>
      </c>
      <c r="T48">
        <f t="shared" si="5"/>
        <v>11295.80013092188</v>
      </c>
    </row>
    <row r="50" spans="1:31">
      <c r="A50" s="5">
        <v>42339</v>
      </c>
    </row>
    <row r="51" spans="1:31">
      <c r="A51" s="7" t="s">
        <v>12</v>
      </c>
      <c r="B51" s="7" t="s">
        <v>30</v>
      </c>
      <c r="C51" s="10" t="s">
        <v>28</v>
      </c>
      <c r="D51" s="10" t="s">
        <v>29</v>
      </c>
      <c r="E51" s="7" t="s">
        <v>13</v>
      </c>
      <c r="F51" s="10" t="s">
        <v>14</v>
      </c>
      <c r="G51" s="40" t="s">
        <v>15</v>
      </c>
      <c r="H51" s="10" t="s">
        <v>16</v>
      </c>
      <c r="I51" s="7" t="s">
        <v>17</v>
      </c>
      <c r="J51" s="21" t="str">
        <f t="shared" ref="J51" si="8">I51</f>
        <v>Cells/mL</v>
      </c>
      <c r="L51" s="7" t="s">
        <v>23</v>
      </c>
      <c r="M51" s="7" t="s">
        <v>24</v>
      </c>
      <c r="N51" s="7" t="s">
        <v>25</v>
      </c>
      <c r="O51" s="7" t="s">
        <v>26</v>
      </c>
      <c r="P51" s="18" t="s">
        <v>26</v>
      </c>
      <c r="R51" s="18" t="s">
        <v>6</v>
      </c>
      <c r="S51" s="22" t="s">
        <v>19</v>
      </c>
      <c r="T51" s="22" t="s">
        <v>20</v>
      </c>
    </row>
    <row r="52" spans="1:31">
      <c r="A52" s="28">
        <v>611</v>
      </c>
      <c r="B52">
        <v>21</v>
      </c>
      <c r="C52">
        <v>17264</v>
      </c>
      <c r="D52">
        <v>19868</v>
      </c>
      <c r="E52" s="28">
        <v>30</v>
      </c>
      <c r="F52" s="28">
        <v>10.3</v>
      </c>
      <c r="G52" s="39">
        <f>((F52)/60)/1000</f>
        <v>1.716666666666667E-4</v>
      </c>
      <c r="H52">
        <f>C52/E52</f>
        <v>575.4666666666667</v>
      </c>
      <c r="I52">
        <f>H52/G52</f>
        <v>3352233.0097087375</v>
      </c>
      <c r="J52" s="21">
        <f>I52</f>
        <v>3352233.0097087375</v>
      </c>
      <c r="L52">
        <v>10.3</v>
      </c>
      <c r="M52">
        <f>(L52/60)/1000</f>
        <v>1.716666666666667E-4</v>
      </c>
      <c r="N52">
        <f>D52/E52</f>
        <v>662.26666666666665</v>
      </c>
      <c r="O52">
        <f>N52/M52</f>
        <v>3857864.0776699022</v>
      </c>
      <c r="P52" s="21">
        <f>O52</f>
        <v>3857864.0776699022</v>
      </c>
      <c r="R52" s="21">
        <f>AVERAGE(J52,P52)</f>
        <v>3605048.5436893199</v>
      </c>
      <c r="S52">
        <f>STDEV(J52,P52)</f>
        <v>357535.15693393565</v>
      </c>
      <c r="T52">
        <f>S52/(SQRT(2))</f>
        <v>252815.53398058235</v>
      </c>
    </row>
    <row r="53" spans="1:31">
      <c r="A53" s="28">
        <v>374</v>
      </c>
      <c r="B53">
        <v>21</v>
      </c>
      <c r="C53">
        <v>100</v>
      </c>
      <c r="D53">
        <v>103</v>
      </c>
      <c r="E53" s="31">
        <v>30</v>
      </c>
      <c r="F53" s="31">
        <v>10.3</v>
      </c>
      <c r="G53" s="39">
        <f t="shared" ref="G53:G54" si="9">((F53)/60)/1000</f>
        <v>1.716666666666667E-4</v>
      </c>
      <c r="H53">
        <f t="shared" ref="H53:H54" si="10">C53/E53</f>
        <v>3.3333333333333335</v>
      </c>
      <c r="I53">
        <f t="shared" ref="I53:I54" si="11">H53/G53</f>
        <v>19417.475728155336</v>
      </c>
      <c r="J53" s="21">
        <f t="shared" ref="J53:J54" si="12">I53</f>
        <v>19417.475728155336</v>
      </c>
      <c r="L53">
        <v>10.3</v>
      </c>
      <c r="M53">
        <f t="shared" ref="M53:M54" si="13">(L53/60)/1000</f>
        <v>1.716666666666667E-4</v>
      </c>
      <c r="N53">
        <f t="shared" ref="N53:N72" si="14">D53/E53</f>
        <v>3.4333333333333331</v>
      </c>
      <c r="O53">
        <f t="shared" ref="O53:O72" si="15">N53/M53</f>
        <v>19999.999999999996</v>
      </c>
      <c r="P53" s="21">
        <f t="shared" ref="P53:P72" si="16">O53</f>
        <v>19999.999999999996</v>
      </c>
      <c r="R53" s="21">
        <f t="shared" ref="R53:R78" si="17">AVERAGE(J53,P53)</f>
        <v>19708.737864077666</v>
      </c>
      <c r="S53">
        <f t="shared" ref="S53:S72" si="18">STDEV(J53,P53)</f>
        <v>411.90686282711539</v>
      </c>
      <c r="T53">
        <f>S53/(SQRT(2))</f>
        <v>291.26213592233029</v>
      </c>
    </row>
    <row r="54" spans="1:31">
      <c r="A54" s="28">
        <v>659</v>
      </c>
      <c r="B54">
        <v>21</v>
      </c>
      <c r="C54">
        <v>937</v>
      </c>
      <c r="D54">
        <v>987</v>
      </c>
      <c r="E54" s="31">
        <v>30</v>
      </c>
      <c r="F54" s="31">
        <v>10.3</v>
      </c>
      <c r="G54" s="39">
        <f t="shared" si="9"/>
        <v>1.716666666666667E-4</v>
      </c>
      <c r="H54">
        <f t="shared" si="10"/>
        <v>31.233333333333334</v>
      </c>
      <c r="I54">
        <f t="shared" si="11"/>
        <v>181941.74757281551</v>
      </c>
      <c r="J54" s="21">
        <f t="shared" si="12"/>
        <v>181941.74757281551</v>
      </c>
      <c r="L54">
        <v>10.3</v>
      </c>
      <c r="M54">
        <f t="shared" si="13"/>
        <v>1.716666666666667E-4</v>
      </c>
      <c r="N54">
        <f t="shared" si="14"/>
        <v>32.9</v>
      </c>
      <c r="O54">
        <f t="shared" si="15"/>
        <v>191650.48543689316</v>
      </c>
      <c r="P54" s="21">
        <f t="shared" si="16"/>
        <v>191650.48543689316</v>
      </c>
      <c r="R54" s="21">
        <f t="shared" si="17"/>
        <v>186796.11650485435</v>
      </c>
      <c r="S54">
        <f t="shared" si="18"/>
        <v>6865.1143804518997</v>
      </c>
      <c r="T54">
        <f t="shared" ref="T54:T72" si="19">S54/(SQRT(2))</f>
        <v>4854.3689320388221</v>
      </c>
    </row>
    <row r="55" spans="1:31">
      <c r="A55" s="11"/>
      <c r="B55" s="4"/>
      <c r="I55" s="29"/>
      <c r="P55" s="21"/>
      <c r="R55" s="21"/>
    </row>
    <row r="56" spans="1:31">
      <c r="A56" s="5">
        <v>42340</v>
      </c>
      <c r="B56" s="4"/>
      <c r="I56" s="29"/>
      <c r="P56" s="21"/>
      <c r="R56" s="21"/>
    </row>
    <row r="57" spans="1:31">
      <c r="A57" s="7" t="s">
        <v>34</v>
      </c>
      <c r="B57" s="7" t="s">
        <v>30</v>
      </c>
      <c r="C57" s="7" t="s">
        <v>28</v>
      </c>
      <c r="D57" s="7" t="s">
        <v>29</v>
      </c>
      <c r="E57" s="7" t="s">
        <v>35</v>
      </c>
      <c r="F57" s="7" t="s">
        <v>23</v>
      </c>
      <c r="G57" s="40" t="s">
        <v>36</v>
      </c>
      <c r="H57" s="7" t="s">
        <v>25</v>
      </c>
      <c r="I57" s="7" t="s">
        <v>37</v>
      </c>
      <c r="J57" s="21" t="s">
        <v>37</v>
      </c>
      <c r="K57" s="4"/>
      <c r="L57" s="7" t="s">
        <v>23</v>
      </c>
      <c r="M57" s="7" t="s">
        <v>24</v>
      </c>
      <c r="N57" s="7" t="s">
        <v>25</v>
      </c>
      <c r="O57" s="7" t="s">
        <v>26</v>
      </c>
      <c r="P57" s="18" t="s">
        <v>26</v>
      </c>
      <c r="Q57" s="4"/>
      <c r="R57" s="18" t="s">
        <v>6</v>
      </c>
      <c r="S57" s="22" t="s">
        <v>19</v>
      </c>
      <c r="T57" s="22" t="s">
        <v>20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>
      <c r="A58" s="28">
        <v>611</v>
      </c>
      <c r="B58" s="4">
        <v>22</v>
      </c>
      <c r="C58">
        <v>27468</v>
      </c>
      <c r="D58">
        <v>26057</v>
      </c>
      <c r="E58" s="28">
        <v>30</v>
      </c>
      <c r="F58" s="28">
        <v>20</v>
      </c>
      <c r="G58" s="39">
        <f>(F58/60)/1000</f>
        <v>3.3333333333333332E-4</v>
      </c>
      <c r="H58">
        <f>C58/E58</f>
        <v>915.6</v>
      </c>
      <c r="I58" s="35">
        <f>H58/G58</f>
        <v>2746800</v>
      </c>
      <c r="J58" s="21">
        <f>I58</f>
        <v>2746800</v>
      </c>
      <c r="L58">
        <v>20</v>
      </c>
      <c r="M58">
        <f>(L58/60)/1000</f>
        <v>3.3333333333333332E-4</v>
      </c>
      <c r="N58">
        <f t="shared" si="14"/>
        <v>868.56666666666672</v>
      </c>
      <c r="O58">
        <f t="shared" si="15"/>
        <v>2605700.0000000005</v>
      </c>
      <c r="P58" s="21">
        <f t="shared" si="16"/>
        <v>2605700.0000000005</v>
      </c>
      <c r="R58" s="21">
        <f t="shared" si="17"/>
        <v>2676250</v>
      </c>
      <c r="S58">
        <f t="shared" si="18"/>
        <v>99772.766825421524</v>
      </c>
      <c r="T58">
        <f t="shared" si="19"/>
        <v>70549.999999999767</v>
      </c>
    </row>
    <row r="59" spans="1:31">
      <c r="A59" s="28">
        <v>374</v>
      </c>
      <c r="B59" s="4">
        <v>22</v>
      </c>
      <c r="C59">
        <v>71</v>
      </c>
      <c r="D59">
        <v>63</v>
      </c>
      <c r="E59" s="31">
        <v>30</v>
      </c>
      <c r="F59">
        <v>20</v>
      </c>
      <c r="G59" s="39">
        <f t="shared" ref="G59:G60" si="20">(F59/60)/1000</f>
        <v>3.3333333333333332E-4</v>
      </c>
      <c r="H59">
        <f t="shared" ref="H59:H60" si="21">C59/E59</f>
        <v>2.3666666666666667</v>
      </c>
      <c r="I59" s="35">
        <f t="shared" ref="I59:I60" si="22">H59/G59</f>
        <v>7100</v>
      </c>
      <c r="J59" s="21">
        <f t="shared" ref="J59:J60" si="23">I59</f>
        <v>7100</v>
      </c>
      <c r="L59">
        <v>20</v>
      </c>
      <c r="M59">
        <f t="shared" ref="M59:M60" si="24">(L59/60)/1000</f>
        <v>3.3333333333333332E-4</v>
      </c>
      <c r="N59">
        <f t="shared" si="14"/>
        <v>2.1</v>
      </c>
      <c r="O59">
        <f t="shared" si="15"/>
        <v>6300.0000000000009</v>
      </c>
      <c r="P59" s="21">
        <f t="shared" si="16"/>
        <v>6300.0000000000009</v>
      </c>
      <c r="R59" s="21">
        <f t="shared" si="17"/>
        <v>6700</v>
      </c>
      <c r="S59">
        <f t="shared" si="18"/>
        <v>565.68542494923736</v>
      </c>
      <c r="T59">
        <f t="shared" si="19"/>
        <v>399.99999999999949</v>
      </c>
    </row>
    <row r="60" spans="1:31">
      <c r="A60" s="28">
        <v>659</v>
      </c>
      <c r="B60" s="4">
        <v>22</v>
      </c>
      <c r="C60">
        <v>1720</v>
      </c>
      <c r="D60">
        <v>1729</v>
      </c>
      <c r="E60" s="31">
        <v>30</v>
      </c>
      <c r="F60">
        <v>20</v>
      </c>
      <c r="G60" s="39">
        <f t="shared" si="20"/>
        <v>3.3333333333333332E-4</v>
      </c>
      <c r="H60">
        <f t="shared" si="21"/>
        <v>57.333333333333336</v>
      </c>
      <c r="I60" s="35">
        <f t="shared" si="22"/>
        <v>172000</v>
      </c>
      <c r="J60" s="21">
        <f t="shared" si="23"/>
        <v>172000</v>
      </c>
      <c r="L60">
        <v>20</v>
      </c>
      <c r="M60">
        <f t="shared" si="24"/>
        <v>3.3333333333333332E-4</v>
      </c>
      <c r="N60">
        <f t="shared" si="14"/>
        <v>57.633333333333333</v>
      </c>
      <c r="O60">
        <f t="shared" si="15"/>
        <v>172900</v>
      </c>
      <c r="P60" s="21">
        <f t="shared" si="16"/>
        <v>172900</v>
      </c>
      <c r="R60" s="21">
        <f t="shared" si="17"/>
        <v>172450</v>
      </c>
      <c r="S60">
        <f t="shared" si="18"/>
        <v>636.3961030678928</v>
      </c>
      <c r="T60">
        <f t="shared" si="19"/>
        <v>450</v>
      </c>
    </row>
    <row r="61" spans="1:31">
      <c r="A61" s="11"/>
      <c r="B61" s="4"/>
      <c r="I61" s="35"/>
      <c r="P61" s="21"/>
      <c r="R61" s="21"/>
    </row>
    <row r="62" spans="1:31">
      <c r="A62" s="5">
        <v>42342</v>
      </c>
      <c r="B62" s="4"/>
      <c r="I62" s="35"/>
      <c r="P62" s="21"/>
      <c r="R62" s="21"/>
    </row>
    <row r="63" spans="1:31">
      <c r="A63" s="7" t="s">
        <v>34</v>
      </c>
      <c r="B63" s="7" t="s">
        <v>30</v>
      </c>
      <c r="C63" s="7" t="s">
        <v>28</v>
      </c>
      <c r="D63" s="7" t="s">
        <v>29</v>
      </c>
      <c r="E63" s="7" t="s">
        <v>35</v>
      </c>
      <c r="F63" s="7" t="s">
        <v>23</v>
      </c>
      <c r="G63" s="40" t="s">
        <v>36</v>
      </c>
      <c r="H63" s="7" t="s">
        <v>25</v>
      </c>
      <c r="I63" s="33" t="s">
        <v>37</v>
      </c>
      <c r="J63" s="21" t="s">
        <v>37</v>
      </c>
      <c r="L63" s="7" t="s">
        <v>23</v>
      </c>
      <c r="M63" s="7" t="s">
        <v>24</v>
      </c>
      <c r="N63" s="7" t="s">
        <v>25</v>
      </c>
      <c r="O63" s="7" t="s">
        <v>26</v>
      </c>
      <c r="P63" s="18" t="s">
        <v>26</v>
      </c>
      <c r="Q63" s="4"/>
      <c r="R63" s="18" t="s">
        <v>6</v>
      </c>
      <c r="S63" s="22" t="s">
        <v>19</v>
      </c>
      <c r="T63" s="22" t="s">
        <v>20</v>
      </c>
    </row>
    <row r="64" spans="1:31">
      <c r="A64" s="28">
        <v>611</v>
      </c>
      <c r="B64" s="4">
        <v>24</v>
      </c>
      <c r="C64">
        <v>15616</v>
      </c>
      <c r="D64">
        <v>16454</v>
      </c>
      <c r="E64" s="28">
        <v>30</v>
      </c>
      <c r="F64" s="28">
        <v>17</v>
      </c>
      <c r="G64" s="39">
        <f>(F64/60)/1000</f>
        <v>2.833333333333333E-4</v>
      </c>
      <c r="H64">
        <f>C64/E64</f>
        <v>520.5333333333333</v>
      </c>
      <c r="I64" s="35">
        <f>H64/G64</f>
        <v>1837176.4705882354</v>
      </c>
      <c r="J64" s="21">
        <f>I64</f>
        <v>1837176.4705882354</v>
      </c>
      <c r="L64">
        <v>17</v>
      </c>
      <c r="M64">
        <f>(L64/60)/1000</f>
        <v>2.833333333333333E-4</v>
      </c>
      <c r="N64">
        <f t="shared" si="14"/>
        <v>548.4666666666667</v>
      </c>
      <c r="O64">
        <f t="shared" si="15"/>
        <v>1935764.7058823532</v>
      </c>
      <c r="P64" s="21">
        <f t="shared" si="16"/>
        <v>1935764.7058823532</v>
      </c>
      <c r="R64" s="21">
        <f t="shared" si="17"/>
        <v>1886470.5882352944</v>
      </c>
      <c r="S64">
        <f t="shared" si="18"/>
        <v>69712.409721685632</v>
      </c>
      <c r="T64">
        <f t="shared" si="19"/>
        <v>49294.117647058905</v>
      </c>
    </row>
    <row r="65" spans="1:20">
      <c r="A65" s="28">
        <v>374</v>
      </c>
      <c r="B65" s="4">
        <v>24</v>
      </c>
      <c r="C65">
        <v>11</v>
      </c>
      <c r="D65">
        <v>19</v>
      </c>
      <c r="E65" s="31">
        <v>30</v>
      </c>
      <c r="F65">
        <v>17</v>
      </c>
      <c r="G65" s="39">
        <f t="shared" ref="G65:G66" si="25">(F65/60)/1000</f>
        <v>2.833333333333333E-4</v>
      </c>
      <c r="H65">
        <f t="shared" ref="H65:H66" si="26">C65/E65</f>
        <v>0.36666666666666664</v>
      </c>
      <c r="I65" s="35">
        <f t="shared" ref="I65:I66" si="27">H65/G65</f>
        <v>1294.1176470588236</v>
      </c>
      <c r="J65" s="21">
        <f t="shared" ref="J65:J66" si="28">I65</f>
        <v>1294.1176470588236</v>
      </c>
      <c r="L65">
        <v>17</v>
      </c>
      <c r="M65">
        <f t="shared" ref="M65:M66" si="29">(L65/60)/1000</f>
        <v>2.833333333333333E-4</v>
      </c>
      <c r="N65">
        <f t="shared" si="14"/>
        <v>0.6333333333333333</v>
      </c>
      <c r="O65">
        <f t="shared" si="15"/>
        <v>2235.294117647059</v>
      </c>
      <c r="P65" s="21">
        <f t="shared" si="16"/>
        <v>2235.294117647059</v>
      </c>
      <c r="R65" s="21">
        <f t="shared" si="17"/>
        <v>1764.7058823529414</v>
      </c>
      <c r="S65">
        <f t="shared" si="18"/>
        <v>665.51226464616161</v>
      </c>
      <c r="T65">
        <f t="shared" si="19"/>
        <v>470.58823529411706</v>
      </c>
    </row>
    <row r="66" spans="1:20">
      <c r="A66" s="28">
        <v>659</v>
      </c>
      <c r="B66" s="4">
        <v>24</v>
      </c>
      <c r="C66">
        <v>1964</v>
      </c>
      <c r="D66">
        <v>1853</v>
      </c>
      <c r="E66" s="31">
        <v>30</v>
      </c>
      <c r="F66">
        <v>17</v>
      </c>
      <c r="G66" s="39">
        <f t="shared" si="25"/>
        <v>2.833333333333333E-4</v>
      </c>
      <c r="H66">
        <f t="shared" si="26"/>
        <v>65.466666666666669</v>
      </c>
      <c r="I66" s="35">
        <f t="shared" si="27"/>
        <v>231058.82352941181</v>
      </c>
      <c r="J66" s="21">
        <f t="shared" si="28"/>
        <v>231058.82352941181</v>
      </c>
      <c r="L66">
        <v>17</v>
      </c>
      <c r="M66">
        <f t="shared" si="29"/>
        <v>2.833333333333333E-4</v>
      </c>
      <c r="N66">
        <f t="shared" si="14"/>
        <v>61.766666666666666</v>
      </c>
      <c r="O66">
        <f t="shared" si="15"/>
        <v>218000.00000000003</v>
      </c>
      <c r="P66" s="21">
        <f t="shared" si="16"/>
        <v>218000.00000000003</v>
      </c>
      <c r="R66" s="21">
        <f t="shared" si="17"/>
        <v>224529.4117647059</v>
      </c>
      <c r="S66">
        <f t="shared" si="18"/>
        <v>9233.9826719655121</v>
      </c>
      <c r="T66">
        <f t="shared" si="19"/>
        <v>6529.4117647058883</v>
      </c>
    </row>
    <row r="67" spans="1:20">
      <c r="A67" s="11"/>
      <c r="B67" s="4"/>
      <c r="I67" s="35"/>
      <c r="P67" s="21"/>
      <c r="R67" s="21"/>
    </row>
    <row r="68" spans="1:20">
      <c r="A68" s="5">
        <v>42346</v>
      </c>
      <c r="B68" s="4"/>
      <c r="I68" s="35"/>
      <c r="P68" s="21"/>
      <c r="R68" s="21"/>
    </row>
    <row r="69" spans="1:20">
      <c r="A69" s="7" t="s">
        <v>34</v>
      </c>
      <c r="B69" s="7" t="s">
        <v>30</v>
      </c>
      <c r="C69" s="7" t="s">
        <v>28</v>
      </c>
      <c r="D69" s="7" t="s">
        <v>29</v>
      </c>
      <c r="E69" s="7" t="s">
        <v>35</v>
      </c>
      <c r="F69" s="7" t="s">
        <v>23</v>
      </c>
      <c r="G69" s="40" t="s">
        <v>36</v>
      </c>
      <c r="H69" s="7" t="s">
        <v>25</v>
      </c>
      <c r="I69" s="33" t="s">
        <v>37</v>
      </c>
      <c r="J69" s="21" t="s">
        <v>37</v>
      </c>
      <c r="L69" s="7" t="s">
        <v>23</v>
      </c>
      <c r="M69" s="7" t="s">
        <v>24</v>
      </c>
      <c r="N69" s="7" t="s">
        <v>25</v>
      </c>
      <c r="O69" s="7" t="s">
        <v>26</v>
      </c>
      <c r="P69" s="18" t="s">
        <v>26</v>
      </c>
      <c r="Q69" s="4"/>
      <c r="R69" s="18" t="s">
        <v>6</v>
      </c>
      <c r="S69" s="22" t="s">
        <v>19</v>
      </c>
      <c r="T69" s="22" t="s">
        <v>20</v>
      </c>
    </row>
    <row r="70" spans="1:20">
      <c r="A70" s="28">
        <v>611</v>
      </c>
      <c r="B70" s="4">
        <v>28</v>
      </c>
      <c r="C70">
        <v>17867</v>
      </c>
      <c r="D70">
        <v>16298</v>
      </c>
      <c r="E70" s="28">
        <v>30</v>
      </c>
      <c r="F70" s="28">
        <v>19.8</v>
      </c>
      <c r="G70" s="39">
        <f>(F70/60)/1000</f>
        <v>3.3E-4</v>
      </c>
      <c r="H70">
        <f>C70/E70</f>
        <v>595.56666666666672</v>
      </c>
      <c r="I70" s="35">
        <f>H70/G70</f>
        <v>1804747.474747475</v>
      </c>
      <c r="J70" s="21">
        <f>I70</f>
        <v>1804747.474747475</v>
      </c>
      <c r="L70">
        <v>19.8</v>
      </c>
      <c r="M70">
        <f>(L70/60)/1000</f>
        <v>3.3E-4</v>
      </c>
      <c r="N70">
        <f t="shared" si="14"/>
        <v>543.26666666666665</v>
      </c>
      <c r="O70">
        <f t="shared" si="15"/>
        <v>1646262.6262626261</v>
      </c>
      <c r="P70" s="21">
        <f t="shared" si="16"/>
        <v>1646262.6262626261</v>
      </c>
      <c r="R70" s="21">
        <f t="shared" si="17"/>
        <v>1725505.0505050505</v>
      </c>
      <c r="S70">
        <f t="shared" si="18"/>
        <v>112065.71107895915</v>
      </c>
      <c r="T70">
        <f t="shared" si="19"/>
        <v>79242.424242424415</v>
      </c>
    </row>
    <row r="71" spans="1:20">
      <c r="A71" s="28">
        <v>374</v>
      </c>
      <c r="B71" s="4">
        <v>28</v>
      </c>
      <c r="C71">
        <v>2</v>
      </c>
      <c r="D71">
        <v>1</v>
      </c>
      <c r="E71" s="31">
        <v>30</v>
      </c>
      <c r="F71">
        <v>19.8</v>
      </c>
      <c r="G71" s="39">
        <f t="shared" ref="G71:G72" si="30">(F71/60)/1000</f>
        <v>3.3E-4</v>
      </c>
      <c r="H71">
        <f t="shared" ref="H71:H72" si="31">C71/E71</f>
        <v>6.6666666666666666E-2</v>
      </c>
      <c r="I71" s="35">
        <f t="shared" ref="I71:I72" si="32">H71/G71</f>
        <v>202.02020202020202</v>
      </c>
      <c r="J71" s="21">
        <f t="shared" ref="J71:J72" si="33">I71</f>
        <v>202.02020202020202</v>
      </c>
      <c r="L71">
        <v>19.8</v>
      </c>
      <c r="M71">
        <f t="shared" ref="M71:M72" si="34">(L71/60)/1000</f>
        <v>3.3E-4</v>
      </c>
      <c r="N71">
        <f t="shared" si="14"/>
        <v>3.3333333333333333E-2</v>
      </c>
      <c r="O71">
        <f t="shared" si="15"/>
        <v>101.01010101010101</v>
      </c>
      <c r="P71" s="21">
        <f t="shared" si="16"/>
        <v>101.01010101010101</v>
      </c>
      <c r="R71" s="21">
        <f t="shared" si="17"/>
        <v>151.5151515151515</v>
      </c>
      <c r="S71">
        <f t="shared" si="18"/>
        <v>71.424927392580571</v>
      </c>
      <c r="T71">
        <f t="shared" si="19"/>
        <v>50.505050505050512</v>
      </c>
    </row>
    <row r="72" spans="1:20">
      <c r="A72" s="28">
        <v>659</v>
      </c>
      <c r="B72" s="4">
        <v>28</v>
      </c>
      <c r="C72">
        <v>1281</v>
      </c>
      <c r="D72">
        <v>1388</v>
      </c>
      <c r="E72" s="31">
        <v>30</v>
      </c>
      <c r="F72">
        <v>19.8</v>
      </c>
      <c r="G72" s="39">
        <f t="shared" si="30"/>
        <v>3.3E-4</v>
      </c>
      <c r="H72">
        <f t="shared" si="31"/>
        <v>42.7</v>
      </c>
      <c r="I72" s="35">
        <f t="shared" si="32"/>
        <v>129393.93939393941</v>
      </c>
      <c r="J72" s="21">
        <f t="shared" si="33"/>
        <v>129393.93939393941</v>
      </c>
      <c r="K72" s="6"/>
      <c r="L72" s="6">
        <v>19.8</v>
      </c>
      <c r="M72">
        <f t="shared" si="34"/>
        <v>3.3E-4</v>
      </c>
      <c r="N72">
        <f t="shared" si="14"/>
        <v>46.266666666666666</v>
      </c>
      <c r="O72">
        <f t="shared" si="15"/>
        <v>140202.02020202021</v>
      </c>
      <c r="P72" s="21">
        <f t="shared" si="16"/>
        <v>140202.02020202021</v>
      </c>
      <c r="R72" s="21">
        <f t="shared" si="17"/>
        <v>134797.97979797982</v>
      </c>
      <c r="S72">
        <f t="shared" si="18"/>
        <v>7642.4672310061178</v>
      </c>
      <c r="T72">
        <f t="shared" si="19"/>
        <v>5404.0404040404019</v>
      </c>
    </row>
    <row r="73" spans="1:20">
      <c r="I73" s="32"/>
      <c r="P73" s="21"/>
      <c r="R73" s="21"/>
    </row>
    <row r="74" spans="1:20">
      <c r="A74" s="30">
        <v>42348</v>
      </c>
      <c r="B74" s="4"/>
      <c r="C74" s="4"/>
      <c r="D74" s="4"/>
      <c r="E74" s="4"/>
      <c r="F74" s="4"/>
      <c r="G74" s="41"/>
      <c r="H74" s="4"/>
      <c r="I74" s="34"/>
      <c r="P74" s="21"/>
      <c r="R74" s="21"/>
    </row>
    <row r="75" spans="1:20">
      <c r="A75" s="7" t="s">
        <v>34</v>
      </c>
      <c r="B75" s="7" t="s">
        <v>30</v>
      </c>
      <c r="C75" s="7" t="s">
        <v>28</v>
      </c>
      <c r="D75" s="7" t="s">
        <v>29</v>
      </c>
      <c r="E75" s="7" t="s">
        <v>35</v>
      </c>
      <c r="F75" s="7" t="s">
        <v>23</v>
      </c>
      <c r="G75" s="40" t="s">
        <v>36</v>
      </c>
      <c r="H75" s="7" t="s">
        <v>25</v>
      </c>
      <c r="I75" s="33" t="s">
        <v>37</v>
      </c>
      <c r="J75" s="21" t="s">
        <v>37</v>
      </c>
      <c r="L75" s="7" t="s">
        <v>23</v>
      </c>
      <c r="M75" s="7" t="s">
        <v>24</v>
      </c>
      <c r="N75" s="7" t="s">
        <v>25</v>
      </c>
      <c r="O75" s="7" t="s">
        <v>26</v>
      </c>
      <c r="P75" s="18" t="s">
        <v>26</v>
      </c>
      <c r="Q75" s="4"/>
      <c r="R75" s="18" t="s">
        <v>6</v>
      </c>
      <c r="S75" s="22" t="s">
        <v>19</v>
      </c>
      <c r="T75" s="22" t="s">
        <v>20</v>
      </c>
    </row>
    <row r="76" spans="1:20">
      <c r="A76" s="4">
        <v>611</v>
      </c>
      <c r="B76" s="4">
        <v>30</v>
      </c>
      <c r="C76">
        <v>10144</v>
      </c>
      <c r="D76" s="4"/>
      <c r="E76" s="28">
        <v>30</v>
      </c>
      <c r="F76" s="4">
        <v>23</v>
      </c>
      <c r="G76" s="41">
        <f>(F76/60)/1000</f>
        <v>3.8333333333333334E-4</v>
      </c>
      <c r="H76" s="4">
        <f>C76/E76</f>
        <v>338.13333333333333</v>
      </c>
      <c r="I76" s="34">
        <f>H76/G76</f>
        <v>882086.95652173914</v>
      </c>
      <c r="J76" s="21">
        <f>I76</f>
        <v>882086.95652173914</v>
      </c>
      <c r="P76" s="21"/>
      <c r="R76" s="21">
        <f t="shared" si="17"/>
        <v>882086.95652173914</v>
      </c>
    </row>
    <row r="77" spans="1:20">
      <c r="A77" s="4">
        <v>374</v>
      </c>
      <c r="B77" s="4">
        <v>30</v>
      </c>
      <c r="C77">
        <v>0</v>
      </c>
      <c r="D77" s="4"/>
      <c r="E77" s="31">
        <v>30</v>
      </c>
      <c r="F77" s="4">
        <v>23</v>
      </c>
      <c r="G77" s="41">
        <f t="shared" ref="G77:G78" si="35">(F77/60)/1000</f>
        <v>3.8333333333333334E-4</v>
      </c>
      <c r="H77" s="4">
        <f t="shared" ref="H77:H78" si="36">C77/E77</f>
        <v>0</v>
      </c>
      <c r="I77" s="34">
        <f t="shared" ref="I77:I78" si="37">H77/G77</f>
        <v>0</v>
      </c>
      <c r="J77" s="21">
        <f t="shared" ref="J77:J78" si="38">I77</f>
        <v>0</v>
      </c>
      <c r="P77" s="21"/>
      <c r="R77" s="21">
        <f t="shared" si="17"/>
        <v>0</v>
      </c>
    </row>
    <row r="78" spans="1:20">
      <c r="A78" s="4">
        <v>659</v>
      </c>
      <c r="B78" s="4">
        <v>30</v>
      </c>
      <c r="C78">
        <v>1110</v>
      </c>
      <c r="D78" s="4"/>
      <c r="E78" s="31">
        <v>30</v>
      </c>
      <c r="F78" s="4">
        <v>23</v>
      </c>
      <c r="G78" s="41">
        <f t="shared" si="35"/>
        <v>3.8333333333333334E-4</v>
      </c>
      <c r="H78" s="4">
        <f t="shared" si="36"/>
        <v>37</v>
      </c>
      <c r="I78" s="34">
        <f t="shared" si="37"/>
        <v>96521.739130434784</v>
      </c>
      <c r="J78" s="21">
        <f t="shared" si="38"/>
        <v>96521.739130434784</v>
      </c>
      <c r="P78" s="21"/>
      <c r="R78" s="21">
        <f t="shared" si="17"/>
        <v>96521.739130434784</v>
      </c>
    </row>
    <row r="125" spans="1:12">
      <c r="A125" s="6"/>
      <c r="B125" s="6"/>
      <c r="C125" s="6"/>
      <c r="D125" s="6"/>
      <c r="E125" s="6"/>
      <c r="F125" s="6"/>
      <c r="G125" s="42"/>
      <c r="H125" s="6"/>
      <c r="I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42"/>
      <c r="H126" s="6"/>
      <c r="I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42"/>
      <c r="H127" s="6"/>
      <c r="I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42"/>
      <c r="H128" s="6"/>
      <c r="I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42"/>
      <c r="H129" s="6"/>
      <c r="I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42"/>
      <c r="H130" s="6"/>
      <c r="I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42"/>
      <c r="H131" s="6"/>
      <c r="I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42"/>
      <c r="H132" s="6"/>
      <c r="I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42"/>
      <c r="H133" s="6"/>
      <c r="I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42"/>
      <c r="H134" s="6"/>
      <c r="I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42"/>
      <c r="H135" s="6"/>
      <c r="I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42"/>
      <c r="H136" s="6"/>
      <c r="I136" s="6"/>
      <c r="K136" s="6"/>
      <c r="L136" s="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0"/>
  <sheetViews>
    <sheetView zoomScale="125" zoomScaleNormal="125" zoomScalePageLayoutView="125" workbookViewId="0">
      <selection sqref="A1:XFD1"/>
    </sheetView>
  </sheetViews>
  <sheetFormatPr baseColWidth="10" defaultRowHeight="15" x14ac:dyDescent="0"/>
  <cols>
    <col min="2" max="2" width="24.83203125" customWidth="1"/>
    <col min="3" max="3" width="15.5" customWidth="1"/>
    <col min="7" max="7" width="20.5" customWidth="1"/>
    <col min="8" max="8" width="21.33203125" customWidth="1"/>
    <col min="9" max="9" width="21.83203125" customWidth="1"/>
    <col min="10" max="10" width="10.83203125" style="17"/>
    <col min="11" max="11" width="12.33203125" customWidth="1"/>
  </cols>
  <sheetData>
    <row r="1" spans="1:12" s="48" customFormat="1">
      <c r="A1" s="47" t="s">
        <v>32</v>
      </c>
      <c r="J1" s="49"/>
    </row>
    <row r="2" spans="1:12" s="24" customFormat="1">
      <c r="J2" s="27"/>
    </row>
    <row r="3" spans="1:12" s="24" customFormat="1">
      <c r="A3" s="23" t="s">
        <v>33</v>
      </c>
      <c r="J3" s="25"/>
    </row>
    <row r="4" spans="1:12">
      <c r="A4" s="3">
        <v>41954</v>
      </c>
      <c r="B4" s="3"/>
    </row>
    <row r="5" spans="1:12" s="2" customFormat="1">
      <c r="A5" s="2" t="s">
        <v>1</v>
      </c>
      <c r="B5" s="7" t="s">
        <v>30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7</v>
      </c>
      <c r="H5" s="2" t="s">
        <v>8</v>
      </c>
      <c r="I5" s="2" t="s">
        <v>9</v>
      </c>
      <c r="J5" s="17" t="s">
        <v>6</v>
      </c>
      <c r="K5" s="2" t="s">
        <v>10</v>
      </c>
      <c r="L5" s="2" t="s">
        <v>11</v>
      </c>
    </row>
    <row r="6" spans="1:12">
      <c r="A6">
        <v>611</v>
      </c>
      <c r="B6">
        <v>1</v>
      </c>
      <c r="C6">
        <v>4.6100000000000003</v>
      </c>
      <c r="D6">
        <v>41.8</v>
      </c>
      <c r="E6">
        <v>41.7</v>
      </c>
      <c r="F6">
        <v>40.799999999999997</v>
      </c>
      <c r="G6">
        <f>D6-C6</f>
        <v>37.19</v>
      </c>
      <c r="H6">
        <f>E6-C6</f>
        <v>37.090000000000003</v>
      </c>
      <c r="I6">
        <f>F6-C6</f>
        <v>36.19</v>
      </c>
      <c r="J6" s="17">
        <f>AVERAGE(G6:I6)</f>
        <v>36.823333333333331</v>
      </c>
      <c r="K6">
        <f>STDEV(G6:I6)</f>
        <v>0.55075705472861158</v>
      </c>
      <c r="L6">
        <f>K6/(SQRT(3))</f>
        <v>0.31797973380564937</v>
      </c>
    </row>
    <row r="7" spans="1:12">
      <c r="A7">
        <v>374</v>
      </c>
      <c r="B7">
        <v>1</v>
      </c>
      <c r="C7">
        <v>8.64</v>
      </c>
      <c r="D7">
        <v>50.1</v>
      </c>
      <c r="E7">
        <v>40.9</v>
      </c>
      <c r="F7">
        <v>40.700000000000003</v>
      </c>
      <c r="G7">
        <f>D7-C7</f>
        <v>41.46</v>
      </c>
      <c r="H7">
        <f>E7-C7</f>
        <v>32.26</v>
      </c>
      <c r="I7">
        <f>F7-C7</f>
        <v>32.06</v>
      </c>
      <c r="J7" s="17">
        <f>AVERAGE(G7:I7)</f>
        <v>35.26</v>
      </c>
      <c r="K7">
        <f>STDEV(G7:I7)</f>
        <v>5.370288632839034</v>
      </c>
      <c r="L7">
        <f>K7/(SQRT(3))</f>
        <v>3.1005375877956038</v>
      </c>
    </row>
    <row r="8" spans="1:12">
      <c r="A8">
        <v>659</v>
      </c>
      <c r="B8">
        <v>1</v>
      </c>
      <c r="C8">
        <v>6.58</v>
      </c>
      <c r="D8">
        <v>37.6</v>
      </c>
      <c r="E8">
        <v>40.4</v>
      </c>
      <c r="F8">
        <v>40.299999999999997</v>
      </c>
      <c r="G8">
        <f>D8-C8</f>
        <v>31.020000000000003</v>
      </c>
      <c r="H8">
        <f>E8-C8</f>
        <v>33.82</v>
      </c>
      <c r="I8">
        <f>F8-C8</f>
        <v>33.72</v>
      </c>
      <c r="J8" s="17">
        <f>AVERAGE(G8:I8)</f>
        <v>32.853333333333332</v>
      </c>
      <c r="K8">
        <f>STDEV(G8:I8)</f>
        <v>1.588500340992512</v>
      </c>
      <c r="L8">
        <f>K8/(SQRT(3))</f>
        <v>0.91712109947983922</v>
      </c>
    </row>
    <row r="10" spans="1:12">
      <c r="A10" s="3">
        <v>41955</v>
      </c>
      <c r="B10" s="5"/>
    </row>
    <row r="11" spans="1:12">
      <c r="A11" s="2" t="s">
        <v>1</v>
      </c>
      <c r="B11" s="7" t="s">
        <v>30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7</v>
      </c>
      <c r="H11" s="2" t="s">
        <v>8</v>
      </c>
      <c r="I11" s="2" t="s">
        <v>9</v>
      </c>
      <c r="J11" s="17" t="s">
        <v>6</v>
      </c>
      <c r="K11" s="2" t="s">
        <v>10</v>
      </c>
      <c r="L11" s="2" t="s">
        <v>11</v>
      </c>
    </row>
    <row r="12" spans="1:12">
      <c r="A12">
        <v>611</v>
      </c>
      <c r="B12" s="28">
        <v>2</v>
      </c>
      <c r="C12">
        <v>3.69</v>
      </c>
      <c r="D12">
        <v>27</v>
      </c>
      <c r="E12">
        <v>28.7</v>
      </c>
      <c r="F12">
        <v>29.1</v>
      </c>
      <c r="G12">
        <f>D12-C12</f>
        <v>23.31</v>
      </c>
      <c r="H12">
        <f>E12-C12</f>
        <v>25.009999999999998</v>
      </c>
      <c r="I12">
        <f>F12-C12</f>
        <v>25.41</v>
      </c>
      <c r="J12" s="17">
        <f>AVERAGE(G12:I12)</f>
        <v>24.576666666666664</v>
      </c>
      <c r="K12">
        <f>STDEV(G12:I12)</f>
        <v>1.1150485789118492</v>
      </c>
      <c r="L12">
        <f>K12/(SQRT(3))</f>
        <v>0.64377359719426586</v>
      </c>
    </row>
    <row r="13" spans="1:12">
      <c r="A13">
        <v>374</v>
      </c>
      <c r="B13">
        <v>2</v>
      </c>
      <c r="C13">
        <v>7.85</v>
      </c>
      <c r="D13">
        <v>32.200000000000003</v>
      </c>
      <c r="E13">
        <v>32.9</v>
      </c>
      <c r="F13">
        <v>31.1</v>
      </c>
      <c r="G13">
        <f>D13-C13</f>
        <v>24.35</v>
      </c>
      <c r="H13">
        <f>E13-C13</f>
        <v>25.049999999999997</v>
      </c>
      <c r="I13">
        <f>F13-C13</f>
        <v>23.25</v>
      </c>
      <c r="J13" s="17">
        <f>AVERAGE(G13:I13)</f>
        <v>24.216666666666669</v>
      </c>
      <c r="K13">
        <f>STDEV(G13:I13)</f>
        <v>0.90737717258774542</v>
      </c>
      <c r="L13">
        <f>K13/(SQRT(3))</f>
        <v>0.52387445485005635</v>
      </c>
    </row>
    <row r="14" spans="1:12">
      <c r="A14">
        <v>659</v>
      </c>
      <c r="B14">
        <v>2</v>
      </c>
      <c r="C14">
        <v>5.08</v>
      </c>
      <c r="D14">
        <v>29.7</v>
      </c>
      <c r="E14">
        <v>36</v>
      </c>
      <c r="F14">
        <v>34.299999999999997</v>
      </c>
      <c r="G14">
        <f>D14-C14</f>
        <v>24.619999999999997</v>
      </c>
      <c r="H14">
        <f>E14-C14</f>
        <v>30.92</v>
      </c>
      <c r="I14">
        <f>F14-C14</f>
        <v>29.22</v>
      </c>
      <c r="J14" s="17">
        <f>AVERAGE(G14:I14)</f>
        <v>28.25333333333333</v>
      </c>
      <c r="K14">
        <f>STDEV(G14:I14)</f>
        <v>3.2593455375785712</v>
      </c>
      <c r="L14">
        <f>K14/(SQRT(3))</f>
        <v>1.8817840235029937</v>
      </c>
    </row>
    <row r="16" spans="1:12">
      <c r="A16" s="3">
        <v>41956</v>
      </c>
      <c r="B16" s="5"/>
    </row>
    <row r="17" spans="1:31">
      <c r="A17" s="2" t="s">
        <v>1</v>
      </c>
      <c r="B17" s="7" t="s">
        <v>30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7</v>
      </c>
      <c r="H17" s="2" t="s">
        <v>8</v>
      </c>
      <c r="I17" s="2" t="s">
        <v>9</v>
      </c>
      <c r="J17" s="17" t="s">
        <v>6</v>
      </c>
      <c r="K17" s="2" t="s">
        <v>10</v>
      </c>
      <c r="L17" s="2" t="s">
        <v>11</v>
      </c>
    </row>
    <row r="18" spans="1:31">
      <c r="A18">
        <v>611</v>
      </c>
      <c r="B18">
        <v>3</v>
      </c>
      <c r="C18">
        <v>3.16</v>
      </c>
      <c r="D18">
        <v>25</v>
      </c>
      <c r="E18">
        <v>26.7</v>
      </c>
      <c r="F18">
        <v>26.1</v>
      </c>
      <c r="G18">
        <f>D18-C18</f>
        <v>21.84</v>
      </c>
      <c r="H18">
        <f>E18-C18</f>
        <v>23.54</v>
      </c>
      <c r="I18">
        <f>F18-C18</f>
        <v>22.94</v>
      </c>
      <c r="J18" s="17">
        <f>AVERAGE(G18:I18)</f>
        <v>22.77333333333333</v>
      </c>
      <c r="K18">
        <f>STDEV(G18:I18)</f>
        <v>0.86216781042517066</v>
      </c>
      <c r="L18">
        <f>K18/(SQRT(3))</f>
        <v>0.49777281743560253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>
      <c r="A19">
        <v>374</v>
      </c>
      <c r="B19">
        <v>3</v>
      </c>
      <c r="C19">
        <v>7.72</v>
      </c>
      <c r="D19">
        <v>39.200000000000003</v>
      </c>
      <c r="E19">
        <v>39.299999999999997</v>
      </c>
      <c r="F19">
        <v>40.5</v>
      </c>
      <c r="G19">
        <f>D19-C19</f>
        <v>31.480000000000004</v>
      </c>
      <c r="H19">
        <f>E19-C19</f>
        <v>31.58</v>
      </c>
      <c r="I19">
        <f>F19-C19</f>
        <v>32.78</v>
      </c>
      <c r="J19" s="17">
        <f>AVERAGE(G19:I19)</f>
        <v>31.946666666666669</v>
      </c>
      <c r="K19">
        <f>STDEV(G19:I19)</f>
        <v>0.7234178138070233</v>
      </c>
      <c r="L19">
        <f>K19/(SQRT(3))</f>
        <v>0.4176654695380555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>
      <c r="A20">
        <v>659</v>
      </c>
      <c r="B20">
        <v>3</v>
      </c>
      <c r="C20">
        <v>4.8600000000000003</v>
      </c>
      <c r="D20">
        <v>25.2</v>
      </c>
      <c r="E20">
        <v>27.3</v>
      </c>
      <c r="F20">
        <v>27.3</v>
      </c>
      <c r="G20">
        <f>D20-C20</f>
        <v>20.34</v>
      </c>
      <c r="H20">
        <f>E20-C20</f>
        <v>22.44</v>
      </c>
      <c r="I20">
        <f>F20-C20</f>
        <v>22.44</v>
      </c>
      <c r="J20" s="17">
        <f>AVERAGE(G20:I20)</f>
        <v>21.74</v>
      </c>
      <c r="K20">
        <f>STDEV(G20:I20)</f>
        <v>1.2124355652982148</v>
      </c>
      <c r="L20">
        <f>K20/(SQRT(3))</f>
        <v>0.70000000000000051</v>
      </c>
      <c r="O20" s="13"/>
      <c r="P20" s="13"/>
      <c r="Q20" s="13"/>
      <c r="R20" s="13"/>
      <c r="S20" s="14"/>
      <c r="T20" s="15"/>
      <c r="U20" s="15"/>
      <c r="V20" s="15"/>
      <c r="W20" s="15"/>
      <c r="X20" s="15"/>
      <c r="Y20" s="15"/>
      <c r="Z20" s="15"/>
    </row>
    <row r="21" spans="1:31">
      <c r="O21" s="13"/>
      <c r="P21" s="13"/>
      <c r="Q21" s="13"/>
      <c r="R21" s="13"/>
      <c r="S21" s="14"/>
      <c r="T21" s="15"/>
      <c r="U21" s="15"/>
      <c r="V21" s="15"/>
      <c r="W21" s="15"/>
      <c r="X21" s="15"/>
      <c r="Y21" s="15"/>
    </row>
    <row r="22" spans="1:31">
      <c r="A22" s="3">
        <v>41957</v>
      </c>
      <c r="B22" s="5"/>
      <c r="O22" s="13"/>
      <c r="P22" s="13"/>
      <c r="Q22" s="13"/>
      <c r="R22" s="13"/>
      <c r="S22" s="14"/>
      <c r="T22" s="15"/>
      <c r="U22" s="15"/>
      <c r="V22" s="15"/>
      <c r="W22" s="15"/>
      <c r="X22" s="15"/>
      <c r="Y22" s="15"/>
      <c r="Z22" s="15"/>
    </row>
    <row r="23" spans="1:31">
      <c r="A23" s="2" t="s">
        <v>1</v>
      </c>
      <c r="B23" s="7" t="s">
        <v>30</v>
      </c>
      <c r="C23" s="2" t="s">
        <v>2</v>
      </c>
      <c r="D23" s="2" t="s">
        <v>3</v>
      </c>
      <c r="E23" s="2" t="s">
        <v>4</v>
      </c>
      <c r="F23" s="2" t="s">
        <v>5</v>
      </c>
      <c r="G23" s="2" t="s">
        <v>7</v>
      </c>
      <c r="H23" s="2" t="s">
        <v>8</v>
      </c>
      <c r="I23" s="2" t="s">
        <v>9</v>
      </c>
      <c r="J23" s="17" t="s">
        <v>6</v>
      </c>
      <c r="K23" s="2" t="s">
        <v>10</v>
      </c>
      <c r="L23" s="2" t="s">
        <v>11</v>
      </c>
      <c r="O23" s="13"/>
      <c r="P23" s="13"/>
      <c r="Q23" s="13"/>
      <c r="R23" s="13"/>
      <c r="S23" s="13"/>
      <c r="T23" s="13"/>
      <c r="U23" s="13"/>
    </row>
    <row r="24" spans="1:31">
      <c r="A24">
        <v>611</v>
      </c>
      <c r="B24">
        <v>4</v>
      </c>
      <c r="C24">
        <v>2.5499999999999998</v>
      </c>
      <c r="D24">
        <v>13.8</v>
      </c>
      <c r="E24">
        <v>14.4</v>
      </c>
      <c r="F24">
        <v>14.7</v>
      </c>
      <c r="G24">
        <f>D24-C24</f>
        <v>11.25</v>
      </c>
      <c r="H24">
        <f>E24-C24</f>
        <v>11.850000000000001</v>
      </c>
      <c r="I24">
        <f>F24-C24</f>
        <v>12.149999999999999</v>
      </c>
      <c r="J24" s="17">
        <f>AVERAGE(G24:I24)</f>
        <v>11.75</v>
      </c>
      <c r="K24">
        <f>STDEV(G24:I24)</f>
        <v>0.45825756949558355</v>
      </c>
      <c r="L24">
        <f>K24/(SQRT(3))</f>
        <v>0.26457513110645881</v>
      </c>
      <c r="O24" s="13"/>
      <c r="P24" s="13"/>
      <c r="Q24" s="13"/>
      <c r="R24" s="13"/>
      <c r="S24" s="14"/>
      <c r="T24" s="13"/>
      <c r="U24" s="13"/>
    </row>
    <row r="25" spans="1:31">
      <c r="A25">
        <v>374</v>
      </c>
      <c r="B25">
        <v>4</v>
      </c>
      <c r="C25">
        <v>7</v>
      </c>
      <c r="D25">
        <v>28.8</v>
      </c>
      <c r="E25">
        <v>31.8</v>
      </c>
      <c r="F25">
        <v>31.5</v>
      </c>
      <c r="G25">
        <f>D25-C25</f>
        <v>21.8</v>
      </c>
      <c r="H25">
        <f>E25-C25</f>
        <v>24.8</v>
      </c>
      <c r="I25">
        <f>F25-C25</f>
        <v>24.5</v>
      </c>
      <c r="J25" s="17">
        <f>AVERAGE(G25:I25)</f>
        <v>23.7</v>
      </c>
      <c r="K25">
        <f>STDEV(G25:I25)</f>
        <v>1.6522711641858305</v>
      </c>
      <c r="L25">
        <f>K25/(SQRT(3))</f>
        <v>0.95393920141694566</v>
      </c>
      <c r="O25" s="13"/>
      <c r="P25" s="13"/>
      <c r="Q25" s="13"/>
      <c r="R25" s="13"/>
      <c r="S25" s="13"/>
      <c r="T25" s="13"/>
      <c r="U25" s="13"/>
    </row>
    <row r="26" spans="1:31">
      <c r="A26">
        <v>659</v>
      </c>
      <c r="B26">
        <v>4</v>
      </c>
      <c r="C26">
        <v>3.95</v>
      </c>
      <c r="D26">
        <v>16.8</v>
      </c>
      <c r="E26">
        <v>17.5</v>
      </c>
      <c r="F26">
        <v>18.899999999999999</v>
      </c>
      <c r="G26">
        <f>D26-C26</f>
        <v>12.850000000000001</v>
      </c>
      <c r="H26">
        <f>E26-C26</f>
        <v>13.55</v>
      </c>
      <c r="I26">
        <f>F26-C26</f>
        <v>14.95</v>
      </c>
      <c r="J26" s="17">
        <f>AVERAGE(G26:I26)</f>
        <v>13.783333333333333</v>
      </c>
      <c r="K26">
        <f>STDEV(G26:I26)</f>
        <v>1.0692676621563617</v>
      </c>
      <c r="L26">
        <f>K26/(SQRT(3))</f>
        <v>0.61734197258173729</v>
      </c>
      <c r="O26" s="13"/>
      <c r="P26" s="13"/>
      <c r="Q26" s="13"/>
      <c r="R26" s="13"/>
      <c r="S26" s="13"/>
      <c r="T26" s="13"/>
      <c r="U26" s="13"/>
    </row>
    <row r="27" spans="1:31">
      <c r="O27" s="13"/>
      <c r="P27" s="13"/>
      <c r="Q27" s="13"/>
      <c r="R27" s="13"/>
      <c r="S27" s="13"/>
      <c r="T27" s="13"/>
      <c r="U27" s="13"/>
    </row>
    <row r="28" spans="1:31">
      <c r="A28" s="3">
        <v>41960</v>
      </c>
      <c r="B28" s="5"/>
    </row>
    <row r="29" spans="1:31">
      <c r="A29" s="2" t="s">
        <v>1</v>
      </c>
      <c r="B29" s="7" t="s">
        <v>30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7</v>
      </c>
      <c r="H29" s="2" t="s">
        <v>8</v>
      </c>
      <c r="I29" s="2" t="s">
        <v>9</v>
      </c>
      <c r="J29" s="17" t="s">
        <v>6</v>
      </c>
      <c r="K29" s="2" t="s">
        <v>10</v>
      </c>
      <c r="L29" s="2" t="s">
        <v>11</v>
      </c>
    </row>
    <row r="30" spans="1:31">
      <c r="A30">
        <v>611</v>
      </c>
      <c r="B30">
        <v>7</v>
      </c>
      <c r="C30">
        <v>2.6</v>
      </c>
      <c r="D30">
        <v>12.5</v>
      </c>
      <c r="E30">
        <v>13.2</v>
      </c>
      <c r="F30">
        <v>12.6</v>
      </c>
      <c r="G30">
        <f>D30-C30</f>
        <v>9.9</v>
      </c>
      <c r="H30">
        <f>E30-C30</f>
        <v>10.6</v>
      </c>
      <c r="I30">
        <f>F30-C30</f>
        <v>10</v>
      </c>
      <c r="J30" s="17">
        <f>AVERAGE(G30:I30)</f>
        <v>10.166666666666666</v>
      </c>
      <c r="K30">
        <f>STDEV(G30:I30)</f>
        <v>0.3785938897200179</v>
      </c>
      <c r="L30">
        <f>K30/(SQRT(3))</f>
        <v>0.21858128414339983</v>
      </c>
    </row>
    <row r="31" spans="1:31">
      <c r="A31">
        <v>374</v>
      </c>
      <c r="B31">
        <v>7</v>
      </c>
      <c r="C31">
        <v>7.78</v>
      </c>
      <c r="D31">
        <v>20.5</v>
      </c>
      <c r="E31">
        <v>17.7</v>
      </c>
      <c r="F31">
        <v>19.899999999999999</v>
      </c>
      <c r="G31">
        <f>D31-C31</f>
        <v>12.719999999999999</v>
      </c>
      <c r="H31">
        <f>E31-C31</f>
        <v>9.9199999999999982</v>
      </c>
      <c r="I31">
        <f>F31-C31</f>
        <v>12.119999999999997</v>
      </c>
      <c r="J31" s="17">
        <f>AVERAGE(G31:I31)</f>
        <v>11.586666666666664</v>
      </c>
      <c r="K31">
        <f>STDEV(G31:I31)</f>
        <v>1.4742229591664127</v>
      </c>
      <c r="L31">
        <f>K31/(SQRT(3))</f>
        <v>0.85114302232025507</v>
      </c>
    </row>
    <row r="32" spans="1:31">
      <c r="A32">
        <v>659</v>
      </c>
      <c r="B32">
        <v>7</v>
      </c>
      <c r="C32">
        <v>3.09</v>
      </c>
      <c r="D32">
        <v>8.8699999999999992</v>
      </c>
      <c r="E32">
        <v>9.6</v>
      </c>
      <c r="F32">
        <v>4.96</v>
      </c>
      <c r="G32">
        <f>D32-C32</f>
        <v>5.7799999999999994</v>
      </c>
      <c r="H32">
        <f>E32-C32</f>
        <v>6.51</v>
      </c>
      <c r="I32">
        <f>F32-C32</f>
        <v>1.87</v>
      </c>
      <c r="J32" s="17">
        <f>AVERAGE(G32:I32)</f>
        <v>4.72</v>
      </c>
      <c r="K32">
        <f>STDEV(G32:I32)</f>
        <v>2.4950150300148488</v>
      </c>
      <c r="L32">
        <f>K32/(SQRT(3))</f>
        <v>1.4404975992112352</v>
      </c>
    </row>
    <row r="34" spans="1:12">
      <c r="A34" s="3">
        <v>41962</v>
      </c>
      <c r="B34" s="5"/>
    </row>
    <row r="35" spans="1:12">
      <c r="A35" s="2" t="s">
        <v>1</v>
      </c>
      <c r="B35" s="7" t="s">
        <v>30</v>
      </c>
      <c r="C35" s="2" t="s">
        <v>2</v>
      </c>
      <c r="D35" s="2" t="s">
        <v>3</v>
      </c>
      <c r="E35" s="2" t="s">
        <v>4</v>
      </c>
      <c r="F35" s="2" t="s">
        <v>5</v>
      </c>
      <c r="G35" s="2" t="s">
        <v>7</v>
      </c>
      <c r="H35" s="2" t="s">
        <v>8</v>
      </c>
      <c r="I35" s="2" t="s">
        <v>9</v>
      </c>
      <c r="J35" s="17" t="s">
        <v>6</v>
      </c>
      <c r="K35" s="2" t="s">
        <v>10</v>
      </c>
      <c r="L35" s="2" t="s">
        <v>11</v>
      </c>
    </row>
    <row r="36" spans="1:12">
      <c r="A36">
        <v>611</v>
      </c>
      <c r="B36">
        <v>9</v>
      </c>
      <c r="C36">
        <v>2.5</v>
      </c>
      <c r="D36">
        <v>10</v>
      </c>
      <c r="E36">
        <v>9.92</v>
      </c>
      <c r="F36">
        <v>11.5</v>
      </c>
      <c r="G36">
        <f>D36-C36</f>
        <v>7.5</v>
      </c>
      <c r="H36">
        <f>E36-C36</f>
        <v>7.42</v>
      </c>
      <c r="I36">
        <f>F36-C36</f>
        <v>9</v>
      </c>
      <c r="J36" s="17">
        <f>AVERAGE(G36:I36)</f>
        <v>7.9733333333333336</v>
      </c>
      <c r="K36">
        <f>STDEV(G36:I36)</f>
        <v>0.89001872639475033</v>
      </c>
      <c r="L36">
        <f>K36/(SQRT(3))</f>
        <v>0.51385255126781704</v>
      </c>
    </row>
    <row r="37" spans="1:12">
      <c r="A37">
        <v>374</v>
      </c>
      <c r="B37">
        <v>9</v>
      </c>
      <c r="C37">
        <v>7.73</v>
      </c>
      <c r="D37">
        <v>17.600000000000001</v>
      </c>
      <c r="E37">
        <v>17.600000000000001</v>
      </c>
      <c r="F37">
        <v>18.600000000000001</v>
      </c>
      <c r="G37">
        <f>D37-C37</f>
        <v>9.870000000000001</v>
      </c>
      <c r="H37">
        <f>E37-C37</f>
        <v>9.870000000000001</v>
      </c>
      <c r="I37">
        <f>F37-C37</f>
        <v>10.870000000000001</v>
      </c>
      <c r="J37" s="17">
        <f>AVERAGE(G37:I37)</f>
        <v>10.203333333333335</v>
      </c>
      <c r="K37">
        <f>STDEV(G37:I37)</f>
        <v>0.57735026918962573</v>
      </c>
      <c r="L37">
        <f>K37/(SQRT(3))</f>
        <v>0.33333333333333331</v>
      </c>
    </row>
    <row r="38" spans="1:12">
      <c r="A38">
        <v>659</v>
      </c>
      <c r="B38">
        <v>9</v>
      </c>
      <c r="C38">
        <v>2.71</v>
      </c>
      <c r="D38">
        <v>8.58</v>
      </c>
      <c r="E38">
        <v>8.14</v>
      </c>
      <c r="F38">
        <v>6.11</v>
      </c>
      <c r="G38">
        <f>D38-C38</f>
        <v>5.87</v>
      </c>
      <c r="H38">
        <f>E38-C38</f>
        <v>5.4300000000000006</v>
      </c>
      <c r="I38">
        <f>F38-C38</f>
        <v>3.4000000000000004</v>
      </c>
      <c r="J38" s="17">
        <f>AVERAGE(G38:I38)</f>
        <v>4.9000000000000004</v>
      </c>
      <c r="K38">
        <f>STDEV(G38:I38)</f>
        <v>1.317535578267244</v>
      </c>
      <c r="L38">
        <f>K38/(SQRT(3))</f>
        <v>0.76067952077950263</v>
      </c>
    </row>
    <row r="40" spans="1:12">
      <c r="A40" s="3">
        <v>41963</v>
      </c>
      <c r="B40" s="5"/>
    </row>
    <row r="41" spans="1:12">
      <c r="A41" s="2" t="s">
        <v>1</v>
      </c>
      <c r="B41" s="7" t="s">
        <v>30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7</v>
      </c>
      <c r="H41" s="2" t="s">
        <v>8</v>
      </c>
      <c r="I41" s="2" t="s">
        <v>9</v>
      </c>
      <c r="J41" s="17" t="s">
        <v>6</v>
      </c>
      <c r="K41" s="2" t="s">
        <v>10</v>
      </c>
      <c r="L41" s="2" t="s">
        <v>11</v>
      </c>
    </row>
    <row r="42" spans="1:12">
      <c r="A42">
        <v>611</v>
      </c>
      <c r="B42">
        <v>10</v>
      </c>
      <c r="C42">
        <v>2.52</v>
      </c>
      <c r="D42">
        <v>12.1</v>
      </c>
      <c r="E42">
        <v>14.3</v>
      </c>
      <c r="F42">
        <v>15</v>
      </c>
      <c r="G42">
        <f>D42-C42</f>
        <v>9.58</v>
      </c>
      <c r="H42">
        <f>E42-C42</f>
        <v>11.780000000000001</v>
      </c>
      <c r="I42">
        <f>F42-C42</f>
        <v>12.48</v>
      </c>
      <c r="J42" s="17">
        <f>AVERAGE(G42:I42)</f>
        <v>11.280000000000001</v>
      </c>
      <c r="K42">
        <f>STDEV(G42:I42)</f>
        <v>1.5132745950421436</v>
      </c>
      <c r="L42">
        <f>K42/(SQRT(3))</f>
        <v>0.87368949480540359</v>
      </c>
    </row>
    <row r="43" spans="1:12">
      <c r="A43">
        <v>374</v>
      </c>
      <c r="B43">
        <v>10</v>
      </c>
      <c r="C43">
        <v>8.56</v>
      </c>
      <c r="D43">
        <v>22.4</v>
      </c>
      <c r="E43">
        <v>23.6</v>
      </c>
      <c r="F43">
        <v>24.2</v>
      </c>
      <c r="G43">
        <f>D43-C43</f>
        <v>13.839999999999998</v>
      </c>
      <c r="H43">
        <f>E43-C43</f>
        <v>15.040000000000001</v>
      </c>
      <c r="I43">
        <f>F43-C43</f>
        <v>15.639999999999999</v>
      </c>
      <c r="J43" s="17">
        <f>AVERAGE(G43:I43)</f>
        <v>14.839999999999998</v>
      </c>
      <c r="K43">
        <f>STDEV(G43:I43)</f>
        <v>0.91651513899116865</v>
      </c>
      <c r="L43">
        <f>K43/(SQRT(3))</f>
        <v>0.5291502622129185</v>
      </c>
    </row>
    <row r="44" spans="1:12">
      <c r="A44">
        <v>659</v>
      </c>
      <c r="B44">
        <v>10</v>
      </c>
      <c r="C44">
        <v>2.76</v>
      </c>
      <c r="D44">
        <v>10.9</v>
      </c>
      <c r="E44">
        <v>11.6</v>
      </c>
      <c r="F44">
        <v>11.8</v>
      </c>
      <c r="G44">
        <f>D44-C44</f>
        <v>8.14</v>
      </c>
      <c r="H44">
        <f>E44-C44</f>
        <v>8.84</v>
      </c>
      <c r="I44">
        <f>F44-C44</f>
        <v>9.0400000000000009</v>
      </c>
      <c r="J44" s="17">
        <f>AVERAGE(G44:I44)</f>
        <v>8.6733333333333338</v>
      </c>
      <c r="K44">
        <f>STDEV(G44:I44)</f>
        <v>0.47258156262526085</v>
      </c>
      <c r="L44">
        <f>K44/(SQRT(3))</f>
        <v>0.27284509239574833</v>
      </c>
    </row>
    <row r="46" spans="1:12">
      <c r="A46" s="3">
        <v>42339</v>
      </c>
    </row>
    <row r="47" spans="1:12">
      <c r="A47" s="2" t="s">
        <v>1</v>
      </c>
      <c r="B47" s="7" t="s">
        <v>30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7</v>
      </c>
      <c r="H47" s="2" t="s">
        <v>8</v>
      </c>
      <c r="I47" s="2" t="s">
        <v>9</v>
      </c>
      <c r="J47" s="17" t="s">
        <v>6</v>
      </c>
      <c r="K47" s="2" t="s">
        <v>10</v>
      </c>
      <c r="L47" s="2" t="s">
        <v>11</v>
      </c>
    </row>
    <row r="48" spans="1:12">
      <c r="A48" s="4">
        <v>611</v>
      </c>
      <c r="B48">
        <v>21</v>
      </c>
      <c r="C48" s="4">
        <v>3.9</v>
      </c>
      <c r="D48" s="4">
        <v>20.9</v>
      </c>
      <c r="E48" s="4">
        <v>22</v>
      </c>
      <c r="F48" s="4"/>
      <c r="G48" s="4">
        <v>17</v>
      </c>
      <c r="H48" s="4">
        <v>18.100000000000001</v>
      </c>
      <c r="I48" s="4"/>
      <c r="J48" s="18">
        <v>17.55</v>
      </c>
      <c r="K48" s="4">
        <v>0.77781745899999999</v>
      </c>
      <c r="L48" s="4">
        <v>0.55000000000000004</v>
      </c>
    </row>
    <row r="49" spans="1:12">
      <c r="A49" s="4">
        <v>374</v>
      </c>
      <c r="B49">
        <v>21</v>
      </c>
      <c r="C49" s="4">
        <v>11</v>
      </c>
      <c r="D49" s="4">
        <v>14.1</v>
      </c>
      <c r="E49" s="4">
        <v>13.6</v>
      </c>
      <c r="F49" s="4"/>
      <c r="G49" s="4">
        <v>3.1</v>
      </c>
      <c r="H49" s="4">
        <v>2.6</v>
      </c>
      <c r="I49" s="4"/>
      <c r="J49" s="18">
        <v>2.85</v>
      </c>
      <c r="K49" s="4">
        <v>0.35355339099999999</v>
      </c>
      <c r="L49" s="4">
        <v>0.25</v>
      </c>
    </row>
    <row r="50" spans="1:12">
      <c r="A50" s="4">
        <v>659</v>
      </c>
      <c r="B50">
        <v>21</v>
      </c>
      <c r="C50" s="4">
        <v>6.69</v>
      </c>
      <c r="D50" s="4">
        <v>57.1</v>
      </c>
      <c r="E50" s="4">
        <v>61.2</v>
      </c>
      <c r="F50" s="4"/>
      <c r="G50" s="4">
        <v>50.41</v>
      </c>
      <c r="H50" s="4">
        <v>54.51</v>
      </c>
      <c r="I50" s="4"/>
      <c r="J50" s="18">
        <v>52.46</v>
      </c>
      <c r="K50" s="4">
        <v>2.8991378029999999</v>
      </c>
      <c r="L50" s="4">
        <v>2.0499999999999998</v>
      </c>
    </row>
    <row r="51" spans="1:12">
      <c r="A51" s="11"/>
      <c r="B51" s="4"/>
      <c r="C51" s="4"/>
      <c r="D51" s="4"/>
      <c r="E51" s="4"/>
      <c r="F51" s="4"/>
      <c r="G51" s="4"/>
      <c r="H51" s="4"/>
      <c r="I51" s="4"/>
      <c r="J51" s="18"/>
      <c r="K51" s="4"/>
      <c r="L51" s="4"/>
    </row>
    <row r="52" spans="1:12">
      <c r="A52" s="3">
        <v>42340</v>
      </c>
      <c r="B52" s="4"/>
      <c r="C52" s="4"/>
      <c r="D52" s="4"/>
      <c r="E52" s="4"/>
      <c r="F52" s="4"/>
      <c r="G52" s="4"/>
      <c r="H52" s="4"/>
      <c r="I52" s="4"/>
      <c r="J52" s="18"/>
      <c r="K52" s="4"/>
      <c r="L52" s="4"/>
    </row>
    <row r="53" spans="1:12">
      <c r="A53" s="2" t="s">
        <v>1</v>
      </c>
      <c r="B53" s="7" t="s">
        <v>30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7</v>
      </c>
      <c r="H53" s="2" t="s">
        <v>8</v>
      </c>
      <c r="I53" s="2" t="s">
        <v>9</v>
      </c>
      <c r="J53" s="17" t="s">
        <v>6</v>
      </c>
      <c r="K53" s="2" t="s">
        <v>10</v>
      </c>
      <c r="L53" s="2" t="s">
        <v>11</v>
      </c>
    </row>
    <row r="54" spans="1:12">
      <c r="A54" s="4">
        <v>611</v>
      </c>
      <c r="B54">
        <v>22</v>
      </c>
      <c r="C54" s="4">
        <v>4.63</v>
      </c>
      <c r="D54" s="4">
        <v>25.5</v>
      </c>
      <c r="E54" s="4">
        <v>27.9</v>
      </c>
      <c r="F54" s="4"/>
      <c r="G54" s="4">
        <v>20.87</v>
      </c>
      <c r="H54" s="4">
        <v>23.27</v>
      </c>
      <c r="I54" s="4"/>
      <c r="J54" s="18">
        <v>22.07</v>
      </c>
      <c r="K54" s="4">
        <v>1.697056275</v>
      </c>
      <c r="L54" s="4">
        <v>1.2</v>
      </c>
    </row>
    <row r="55" spans="1:12">
      <c r="A55" s="4">
        <v>374</v>
      </c>
      <c r="B55">
        <v>22</v>
      </c>
      <c r="C55" s="4">
        <v>12.6</v>
      </c>
      <c r="D55" s="4">
        <v>23.7</v>
      </c>
      <c r="E55" s="4">
        <v>17.3</v>
      </c>
      <c r="F55" s="4"/>
      <c r="G55" s="4">
        <v>11.1</v>
      </c>
      <c r="H55" s="4">
        <v>4.7</v>
      </c>
      <c r="I55" s="4"/>
      <c r="J55" s="18">
        <v>7.9</v>
      </c>
      <c r="K55" s="4">
        <v>4.5254833999999997</v>
      </c>
      <c r="L55" s="4">
        <v>3.2</v>
      </c>
    </row>
    <row r="56" spans="1:12">
      <c r="A56" s="4">
        <v>659</v>
      </c>
      <c r="B56">
        <v>22</v>
      </c>
      <c r="C56" s="4">
        <v>7.94</v>
      </c>
      <c r="D56" s="4">
        <v>49.7</v>
      </c>
      <c r="E56" s="4"/>
      <c r="F56" s="4"/>
      <c r="G56" s="4">
        <v>41.76</v>
      </c>
      <c r="H56" s="4"/>
      <c r="I56" s="4"/>
      <c r="J56" s="18">
        <v>41.76</v>
      </c>
      <c r="K56" s="4"/>
      <c r="L56" s="4">
        <v>0</v>
      </c>
    </row>
    <row r="57" spans="1:12">
      <c r="A57" s="4"/>
      <c r="C57" s="4"/>
      <c r="D57" s="4"/>
      <c r="E57" s="4"/>
      <c r="F57" s="4"/>
      <c r="G57" s="4"/>
      <c r="H57" s="4"/>
      <c r="I57" s="4"/>
      <c r="J57" s="18"/>
      <c r="K57" s="4"/>
      <c r="L57" s="4"/>
    </row>
    <row r="58" spans="1:12">
      <c r="A58" s="26">
        <v>42342</v>
      </c>
      <c r="C58" s="4"/>
      <c r="D58" s="4"/>
      <c r="E58" s="4"/>
      <c r="F58" s="4"/>
      <c r="G58" s="4"/>
      <c r="H58" s="4"/>
      <c r="I58" s="4"/>
      <c r="J58" s="18"/>
      <c r="K58" s="4"/>
      <c r="L58" s="4"/>
    </row>
    <row r="59" spans="1:12">
      <c r="A59" s="2" t="s">
        <v>1</v>
      </c>
      <c r="B59" s="7" t="s">
        <v>30</v>
      </c>
      <c r="C59" s="2" t="s">
        <v>2</v>
      </c>
      <c r="D59" s="2" t="s">
        <v>3</v>
      </c>
      <c r="E59" s="2" t="s">
        <v>4</v>
      </c>
      <c r="F59" s="2" t="s">
        <v>5</v>
      </c>
      <c r="G59" s="2" t="s">
        <v>7</v>
      </c>
      <c r="H59" s="2" t="s">
        <v>8</v>
      </c>
      <c r="I59" s="2" t="s">
        <v>9</v>
      </c>
      <c r="J59" s="17" t="s">
        <v>6</v>
      </c>
      <c r="K59" s="2" t="s">
        <v>10</v>
      </c>
      <c r="L59" s="2" t="s">
        <v>11</v>
      </c>
    </row>
    <row r="60" spans="1:12">
      <c r="A60" s="4">
        <v>611</v>
      </c>
      <c r="B60">
        <v>24</v>
      </c>
      <c r="C60" s="4">
        <v>5.49</v>
      </c>
      <c r="D60" s="4">
        <v>26.6</v>
      </c>
      <c r="E60" s="4">
        <v>33.6</v>
      </c>
      <c r="F60" s="4"/>
      <c r="G60" s="4">
        <v>21.11</v>
      </c>
      <c r="H60" s="4">
        <v>28.11</v>
      </c>
      <c r="I60" s="4"/>
      <c r="J60" s="18">
        <v>24.61</v>
      </c>
      <c r="K60" s="4">
        <v>4.949747468</v>
      </c>
      <c r="L60" s="4">
        <v>3.5</v>
      </c>
    </row>
    <row r="61" spans="1:12">
      <c r="A61" s="4">
        <v>374</v>
      </c>
      <c r="B61">
        <v>24</v>
      </c>
      <c r="C61" s="4">
        <v>10.3</v>
      </c>
      <c r="D61" s="4">
        <v>11.8</v>
      </c>
      <c r="E61" s="4">
        <v>10.3</v>
      </c>
      <c r="F61" s="4"/>
      <c r="G61" s="4">
        <v>1.5</v>
      </c>
      <c r="H61" s="4">
        <v>0</v>
      </c>
      <c r="I61" s="4"/>
      <c r="J61" s="18">
        <v>0.75</v>
      </c>
      <c r="K61" s="4">
        <v>1.060660172</v>
      </c>
      <c r="L61" s="4">
        <v>0.75</v>
      </c>
    </row>
    <row r="62" spans="1:12">
      <c r="A62" s="4">
        <v>659</v>
      </c>
      <c r="B62">
        <v>24</v>
      </c>
      <c r="C62" s="4">
        <v>8.61</v>
      </c>
      <c r="D62" s="4">
        <v>34.700000000000003</v>
      </c>
      <c r="E62" s="4">
        <v>39.9</v>
      </c>
      <c r="F62" s="4"/>
      <c r="G62" s="4">
        <v>26.09</v>
      </c>
      <c r="H62" s="4">
        <v>31.29</v>
      </c>
      <c r="I62" s="4"/>
      <c r="J62" s="18">
        <v>28.69</v>
      </c>
      <c r="K62" s="4">
        <v>3.6769552619999999</v>
      </c>
      <c r="L62" s="4">
        <v>2.6</v>
      </c>
    </row>
    <row r="63" spans="1:12">
      <c r="A63" s="4"/>
      <c r="C63" s="4"/>
      <c r="D63" s="4"/>
      <c r="E63" s="4"/>
      <c r="F63" s="4"/>
      <c r="G63" s="4"/>
      <c r="H63" s="4"/>
      <c r="I63" s="4"/>
      <c r="J63" s="18"/>
      <c r="K63" s="4"/>
      <c r="L63" s="4"/>
    </row>
    <row r="64" spans="1:12">
      <c r="A64" s="26">
        <v>42346</v>
      </c>
      <c r="C64" s="4"/>
      <c r="D64" s="4"/>
      <c r="E64" s="4"/>
      <c r="F64" s="4"/>
      <c r="G64" s="4"/>
      <c r="H64" s="4"/>
      <c r="I64" s="4"/>
      <c r="J64" s="18"/>
      <c r="K64" s="4"/>
      <c r="L64" s="4"/>
    </row>
    <row r="65" spans="1:12">
      <c r="A65" s="2" t="s">
        <v>1</v>
      </c>
      <c r="B65" s="7" t="s">
        <v>30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7</v>
      </c>
      <c r="H65" s="2" t="s">
        <v>8</v>
      </c>
      <c r="I65" s="2" t="s">
        <v>9</v>
      </c>
      <c r="J65" s="17" t="s">
        <v>6</v>
      </c>
      <c r="K65" s="2" t="s">
        <v>10</v>
      </c>
      <c r="L65" s="2" t="s">
        <v>11</v>
      </c>
    </row>
    <row r="66" spans="1:12">
      <c r="A66" s="4">
        <v>611</v>
      </c>
      <c r="B66">
        <v>28</v>
      </c>
      <c r="C66" s="4">
        <v>6.67</v>
      </c>
      <c r="D66" s="4">
        <v>23.5</v>
      </c>
      <c r="E66" s="4">
        <v>27</v>
      </c>
      <c r="F66" s="4"/>
      <c r="G66" s="4">
        <v>16.829999999999998</v>
      </c>
      <c r="H66" s="4">
        <v>20.329999999999998</v>
      </c>
      <c r="I66" s="4"/>
      <c r="J66" s="18">
        <v>18.579999999999998</v>
      </c>
      <c r="K66" s="4">
        <v>2.474873734</v>
      </c>
      <c r="L66" s="4">
        <v>1.75</v>
      </c>
    </row>
    <row r="67" spans="1:12">
      <c r="A67" s="4">
        <v>374</v>
      </c>
      <c r="B67">
        <v>28</v>
      </c>
      <c r="C67" s="4">
        <v>7.47</v>
      </c>
      <c r="D67" s="4">
        <v>9.1</v>
      </c>
      <c r="E67" s="4">
        <v>11.9</v>
      </c>
      <c r="F67" s="4"/>
      <c r="G67" s="4">
        <v>1.63</v>
      </c>
      <c r="H67" s="4">
        <v>4.43</v>
      </c>
      <c r="I67" s="4"/>
      <c r="J67" s="18">
        <v>3.03</v>
      </c>
      <c r="K67" s="4">
        <v>1.9798989870000001</v>
      </c>
      <c r="L67" s="4">
        <v>1.4</v>
      </c>
    </row>
    <row r="68" spans="1:12">
      <c r="A68">
        <v>659</v>
      </c>
      <c r="B68">
        <v>28</v>
      </c>
      <c r="C68" s="4">
        <v>8.6</v>
      </c>
      <c r="D68" s="4">
        <v>27.6</v>
      </c>
      <c r="E68" s="4">
        <v>30.4</v>
      </c>
      <c r="F68" s="4"/>
      <c r="G68" s="4">
        <v>19</v>
      </c>
      <c r="H68" s="4">
        <v>21.8</v>
      </c>
      <c r="I68" s="4"/>
      <c r="J68" s="18">
        <v>20.399999999999999</v>
      </c>
      <c r="K68" s="4">
        <v>1.9798989870000001</v>
      </c>
      <c r="L68" s="4">
        <v>1.4</v>
      </c>
    </row>
    <row r="69" spans="1:12">
      <c r="C69" s="4"/>
      <c r="D69" s="4"/>
      <c r="E69" s="4"/>
      <c r="F69" s="4"/>
      <c r="G69" s="4"/>
      <c r="H69" s="4"/>
      <c r="I69" s="4"/>
      <c r="J69" s="18"/>
      <c r="K69" s="4"/>
      <c r="L69" s="4"/>
    </row>
    <row r="70" spans="1:12">
      <c r="A70" s="3">
        <v>42348</v>
      </c>
      <c r="C70" s="4"/>
      <c r="D70" s="4"/>
      <c r="E70" s="4"/>
      <c r="F70" s="4"/>
      <c r="G70" s="4"/>
      <c r="H70" s="4"/>
      <c r="I70" s="4"/>
      <c r="J70" s="18"/>
      <c r="K70" s="4"/>
      <c r="L70" s="4"/>
    </row>
    <row r="71" spans="1:12">
      <c r="A71" s="2" t="s">
        <v>1</v>
      </c>
      <c r="B71" s="7" t="s">
        <v>30</v>
      </c>
      <c r="C71" s="2" t="s">
        <v>2</v>
      </c>
      <c r="D71" s="2" t="s">
        <v>3</v>
      </c>
      <c r="E71" s="2" t="s">
        <v>4</v>
      </c>
      <c r="F71" s="2" t="s">
        <v>5</v>
      </c>
      <c r="G71" s="2" t="s">
        <v>7</v>
      </c>
      <c r="H71" s="2" t="s">
        <v>8</v>
      </c>
      <c r="I71" s="2" t="s">
        <v>9</v>
      </c>
      <c r="J71" s="17" t="s">
        <v>6</v>
      </c>
      <c r="K71" s="2" t="s">
        <v>10</v>
      </c>
      <c r="L71" s="2" t="s">
        <v>11</v>
      </c>
    </row>
    <row r="72" spans="1:12">
      <c r="A72" s="4">
        <v>611</v>
      </c>
      <c r="B72">
        <v>30</v>
      </c>
      <c r="C72" s="4">
        <v>7.22</v>
      </c>
      <c r="D72" s="4">
        <v>14.9</v>
      </c>
      <c r="E72" s="4">
        <v>14.3</v>
      </c>
      <c r="F72" s="4"/>
      <c r="G72" s="4">
        <v>7.68</v>
      </c>
      <c r="H72" s="4">
        <v>7.08</v>
      </c>
      <c r="I72" s="4"/>
      <c r="J72" s="18">
        <v>7.38</v>
      </c>
      <c r="K72" s="4">
        <v>0.42426406900000002</v>
      </c>
      <c r="L72" s="4">
        <v>0.3</v>
      </c>
    </row>
    <row r="73" spans="1:12">
      <c r="A73" s="4">
        <v>374</v>
      </c>
      <c r="B73">
        <v>30</v>
      </c>
      <c r="C73" s="4"/>
      <c r="D73" s="4"/>
      <c r="E73" s="4"/>
      <c r="F73" s="4"/>
      <c r="G73" s="4"/>
      <c r="H73" s="4"/>
      <c r="I73" s="4"/>
      <c r="J73" s="18"/>
      <c r="K73" s="4"/>
      <c r="L73" s="4">
        <v>0</v>
      </c>
    </row>
    <row r="74" spans="1:12">
      <c r="A74" s="4">
        <v>659</v>
      </c>
      <c r="B74">
        <v>30</v>
      </c>
      <c r="C74" s="4">
        <v>8.19</v>
      </c>
      <c r="D74" s="4">
        <v>34.1</v>
      </c>
      <c r="E74" s="4">
        <v>40.1</v>
      </c>
      <c r="F74" s="4"/>
      <c r="G74" s="4">
        <v>25.91</v>
      </c>
      <c r="H74" s="4">
        <v>31.91</v>
      </c>
      <c r="I74" s="4"/>
      <c r="J74" s="18">
        <v>28.91</v>
      </c>
      <c r="K74" s="4">
        <v>4.2426406869999997</v>
      </c>
      <c r="L74" s="4">
        <v>3</v>
      </c>
    </row>
    <row r="75" spans="1:12">
      <c r="A75" s="4"/>
      <c r="C75" s="4"/>
      <c r="D75" s="4"/>
      <c r="E75" s="4"/>
      <c r="F75" s="4"/>
      <c r="G75" s="4"/>
      <c r="H75" s="4"/>
      <c r="I75" s="4"/>
      <c r="J75" s="18"/>
      <c r="K75" s="4"/>
      <c r="L75" s="4"/>
    </row>
    <row r="78" spans="1:12" s="24" customFormat="1">
      <c r="A78" s="23" t="s">
        <v>31</v>
      </c>
      <c r="B78" s="23"/>
      <c r="J78" s="27"/>
    </row>
    <row r="79" spans="1:12" s="24" customFormat="1">
      <c r="J79" s="27"/>
    </row>
    <row r="80" spans="1:12">
      <c r="A80" s="26">
        <v>42319</v>
      </c>
      <c r="B80" s="26"/>
      <c r="C80" s="22"/>
      <c r="D80" s="22"/>
      <c r="E80" s="22"/>
      <c r="F80" s="22"/>
      <c r="G80" s="4"/>
      <c r="H80" s="4"/>
      <c r="I80" s="22"/>
      <c r="K80" s="22"/>
      <c r="L80" s="22"/>
    </row>
    <row r="81" spans="1:12">
      <c r="A81" s="22" t="s">
        <v>1</v>
      </c>
      <c r="B81" s="7" t="s">
        <v>30</v>
      </c>
      <c r="C81" s="22" t="s">
        <v>39</v>
      </c>
      <c r="D81" s="22" t="s">
        <v>3</v>
      </c>
      <c r="E81" s="22" t="s">
        <v>4</v>
      </c>
      <c r="F81" s="22" t="s">
        <v>5</v>
      </c>
      <c r="G81" s="22" t="s">
        <v>7</v>
      </c>
      <c r="H81" s="22" t="s">
        <v>8</v>
      </c>
      <c r="I81" s="22" t="s">
        <v>9</v>
      </c>
      <c r="J81" s="17" t="s">
        <v>6</v>
      </c>
      <c r="K81" s="22" t="s">
        <v>10</v>
      </c>
      <c r="L81" s="22" t="s">
        <v>11</v>
      </c>
    </row>
    <row r="82" spans="1:12">
      <c r="A82" s="4">
        <v>611</v>
      </c>
      <c r="B82">
        <v>1</v>
      </c>
      <c r="C82" s="4">
        <v>0.91</v>
      </c>
      <c r="D82" s="4">
        <v>97.7</v>
      </c>
      <c r="E82" s="4">
        <v>94</v>
      </c>
      <c r="F82" s="4">
        <v>94.9</v>
      </c>
      <c r="G82" s="4">
        <v>96.79</v>
      </c>
      <c r="H82" s="4">
        <v>93.09</v>
      </c>
      <c r="I82" s="4">
        <v>93.99</v>
      </c>
      <c r="J82" s="17">
        <v>94.623333329999994</v>
      </c>
      <c r="K82" s="4">
        <v>1.929594085</v>
      </c>
      <c r="L82" s="4">
        <v>1.114051664</v>
      </c>
    </row>
    <row r="83" spans="1:12">
      <c r="A83" s="4">
        <v>374</v>
      </c>
      <c r="B83">
        <v>1</v>
      </c>
      <c r="C83" s="4">
        <v>1.66</v>
      </c>
      <c r="D83" s="4">
        <v>98</v>
      </c>
      <c r="E83" s="4">
        <v>95.7</v>
      </c>
      <c r="F83" s="4">
        <v>96.5</v>
      </c>
      <c r="G83" s="4">
        <v>96.34</v>
      </c>
      <c r="H83" s="4">
        <v>94.04</v>
      </c>
      <c r="I83" s="4">
        <v>94.84</v>
      </c>
      <c r="J83" s="17">
        <v>95.073333329999997</v>
      </c>
      <c r="K83" s="4">
        <v>1.1676186589999999</v>
      </c>
      <c r="L83" s="4">
        <v>0.67412494700000003</v>
      </c>
    </row>
    <row r="84" spans="1:12">
      <c r="A84" s="4">
        <v>659</v>
      </c>
      <c r="B84">
        <v>1</v>
      </c>
      <c r="C84" s="4">
        <v>1.95</v>
      </c>
      <c r="D84" s="4">
        <v>90.9</v>
      </c>
      <c r="E84" s="4">
        <v>91.4</v>
      </c>
      <c r="F84" s="4">
        <v>91.2</v>
      </c>
      <c r="G84" s="4">
        <v>88.95</v>
      </c>
      <c r="H84" s="4">
        <v>89.45</v>
      </c>
      <c r="I84" s="4">
        <v>89.25</v>
      </c>
      <c r="J84" s="17">
        <v>89.216666669999995</v>
      </c>
      <c r="K84" s="4">
        <v>0.251661148</v>
      </c>
      <c r="L84" s="4">
        <v>0.14529663100000001</v>
      </c>
    </row>
    <row r="85" spans="1:12">
      <c r="A85" s="4"/>
      <c r="C85" s="4"/>
      <c r="D85" s="4"/>
      <c r="E85" s="4"/>
      <c r="F85" s="4"/>
      <c r="G85" s="4"/>
      <c r="H85" s="4"/>
      <c r="I85" s="4"/>
      <c r="K85" s="4"/>
      <c r="L85" s="4"/>
    </row>
    <row r="86" spans="1:12">
      <c r="A86" s="26">
        <v>42320</v>
      </c>
      <c r="B86" s="5"/>
      <c r="C86" s="22"/>
      <c r="D86" s="22"/>
      <c r="E86" s="22"/>
      <c r="F86" s="22"/>
      <c r="G86" s="22"/>
      <c r="H86" s="22"/>
      <c r="I86" s="22"/>
      <c r="K86" s="22"/>
      <c r="L86" s="22"/>
    </row>
    <row r="87" spans="1:12">
      <c r="A87" s="22" t="s">
        <v>1</v>
      </c>
      <c r="B87" s="7" t="s">
        <v>30</v>
      </c>
      <c r="C87" s="22" t="s">
        <v>39</v>
      </c>
      <c r="D87" s="22" t="s">
        <v>3</v>
      </c>
      <c r="E87" s="22" t="s">
        <v>4</v>
      </c>
      <c r="F87" s="22" t="s">
        <v>5</v>
      </c>
      <c r="G87" s="22" t="s">
        <v>7</v>
      </c>
      <c r="H87" s="22" t="s">
        <v>8</v>
      </c>
      <c r="I87" s="22" t="s">
        <v>9</v>
      </c>
      <c r="J87" s="17" t="s">
        <v>6</v>
      </c>
      <c r="K87" s="22" t="s">
        <v>10</v>
      </c>
      <c r="L87" s="22" t="s">
        <v>11</v>
      </c>
    </row>
    <row r="88" spans="1:12">
      <c r="A88" s="4">
        <v>611</v>
      </c>
      <c r="B88" s="2">
        <v>2</v>
      </c>
      <c r="C88" s="4">
        <v>0.15</v>
      </c>
      <c r="D88" s="4">
        <v>94.2</v>
      </c>
      <c r="E88" s="4">
        <v>94.3</v>
      </c>
      <c r="F88" s="4">
        <v>93.8</v>
      </c>
      <c r="G88" s="4">
        <v>94.05</v>
      </c>
      <c r="H88" s="4">
        <v>94.15</v>
      </c>
      <c r="I88" s="4">
        <v>93.65</v>
      </c>
      <c r="J88" s="17">
        <v>93.95</v>
      </c>
      <c r="K88" s="4">
        <v>0.26457513100000002</v>
      </c>
      <c r="L88" s="4">
        <v>0.152752523</v>
      </c>
    </row>
    <row r="89" spans="1:12">
      <c r="A89" s="4">
        <v>374</v>
      </c>
      <c r="B89">
        <v>2</v>
      </c>
      <c r="C89" s="4">
        <v>0.91</v>
      </c>
      <c r="D89" s="4">
        <v>93.8</v>
      </c>
      <c r="E89" s="4">
        <v>93.4</v>
      </c>
      <c r="F89" s="4">
        <v>91.7</v>
      </c>
      <c r="G89" s="4">
        <v>92.89</v>
      </c>
      <c r="H89" s="4">
        <v>92.49</v>
      </c>
      <c r="I89" s="4">
        <v>90.79</v>
      </c>
      <c r="J89" s="17">
        <v>92.056666669999998</v>
      </c>
      <c r="K89" s="4">
        <v>1.115048579</v>
      </c>
      <c r="L89" s="4">
        <v>0.64377359700000003</v>
      </c>
    </row>
    <row r="90" spans="1:12">
      <c r="A90" s="4">
        <v>659</v>
      </c>
      <c r="B90">
        <v>2</v>
      </c>
      <c r="C90" s="4">
        <v>0.76</v>
      </c>
      <c r="D90" s="4">
        <v>88.4</v>
      </c>
      <c r="E90" s="4">
        <v>90.7</v>
      </c>
      <c r="F90" s="4">
        <v>88.6</v>
      </c>
      <c r="G90" s="4">
        <v>87.64</v>
      </c>
      <c r="H90" s="4">
        <v>89.94</v>
      </c>
      <c r="I90" s="4">
        <v>87.84</v>
      </c>
      <c r="J90" s="17">
        <v>88.473333330000003</v>
      </c>
      <c r="K90" s="4">
        <v>1.27410099</v>
      </c>
      <c r="L90" s="4">
        <v>0.73560254999999997</v>
      </c>
    </row>
    <row r="91" spans="1:12">
      <c r="A91" s="4"/>
      <c r="C91" s="4"/>
      <c r="D91" s="4"/>
      <c r="E91" s="4"/>
      <c r="F91" s="4"/>
      <c r="G91" s="4"/>
      <c r="H91" s="4"/>
      <c r="I91" s="4"/>
      <c r="K91" s="4"/>
      <c r="L91" s="4"/>
    </row>
    <row r="92" spans="1:12">
      <c r="A92" s="26">
        <v>42321</v>
      </c>
      <c r="B92" s="5"/>
      <c r="C92" s="22"/>
      <c r="D92" s="22"/>
      <c r="E92" s="22"/>
      <c r="F92" s="22"/>
      <c r="G92" s="22"/>
      <c r="H92" s="22"/>
      <c r="I92" s="22"/>
      <c r="K92" s="22"/>
      <c r="L92" s="22"/>
    </row>
    <row r="93" spans="1:12">
      <c r="A93" s="22" t="s">
        <v>1</v>
      </c>
      <c r="B93" s="7" t="s">
        <v>30</v>
      </c>
      <c r="C93" s="22" t="s">
        <v>39</v>
      </c>
      <c r="D93" s="22" t="s">
        <v>3</v>
      </c>
      <c r="E93" s="22" t="s">
        <v>4</v>
      </c>
      <c r="F93" s="22" t="s">
        <v>5</v>
      </c>
      <c r="G93" s="22" t="s">
        <v>7</v>
      </c>
      <c r="H93" s="22" t="s">
        <v>8</v>
      </c>
      <c r="I93" s="22" t="s">
        <v>9</v>
      </c>
      <c r="J93" s="17" t="s">
        <v>6</v>
      </c>
      <c r="K93" s="22" t="s">
        <v>10</v>
      </c>
      <c r="L93" s="22" t="s">
        <v>11</v>
      </c>
    </row>
    <row r="94" spans="1:12">
      <c r="A94" s="4">
        <v>611</v>
      </c>
      <c r="B94">
        <v>3</v>
      </c>
      <c r="C94" s="4">
        <v>0.38</v>
      </c>
      <c r="D94" s="4">
        <v>96.8</v>
      </c>
      <c r="E94" s="4">
        <v>96.7</v>
      </c>
      <c r="F94" s="4">
        <v>96.5</v>
      </c>
      <c r="G94" s="4">
        <v>96.42</v>
      </c>
      <c r="H94" s="4">
        <v>96.32</v>
      </c>
      <c r="I94" s="4">
        <v>96.12</v>
      </c>
      <c r="J94" s="17">
        <v>96.286666670000002</v>
      </c>
      <c r="K94" s="4">
        <v>0.152752523</v>
      </c>
      <c r="L94" s="4">
        <v>8.8191710000000006E-2</v>
      </c>
    </row>
    <row r="95" spans="1:12">
      <c r="A95" s="4">
        <v>374</v>
      </c>
      <c r="B95">
        <v>3</v>
      </c>
      <c r="C95" s="4">
        <v>0.32</v>
      </c>
      <c r="D95" s="4">
        <v>96.9</v>
      </c>
      <c r="E95" s="4">
        <v>96</v>
      </c>
      <c r="F95" s="4">
        <v>95.2</v>
      </c>
      <c r="G95" s="4">
        <v>96.58</v>
      </c>
      <c r="H95" s="4">
        <v>95.68</v>
      </c>
      <c r="I95" s="4">
        <v>94.88</v>
      </c>
      <c r="J95" s="17">
        <v>95.713333329999998</v>
      </c>
      <c r="K95" s="4">
        <v>0.85049005499999997</v>
      </c>
      <c r="L95" s="4">
        <v>0.49103066200000001</v>
      </c>
    </row>
    <row r="96" spans="1:12">
      <c r="A96" s="4">
        <v>659</v>
      </c>
      <c r="B96">
        <v>3</v>
      </c>
      <c r="C96" s="4">
        <v>1.28</v>
      </c>
      <c r="D96" s="4">
        <v>88.4</v>
      </c>
      <c r="E96" s="4">
        <v>90.2</v>
      </c>
      <c r="F96" s="4">
        <v>91.1</v>
      </c>
      <c r="G96" s="4">
        <v>87.12</v>
      </c>
      <c r="H96" s="4">
        <v>88.92</v>
      </c>
      <c r="I96" s="4">
        <v>89.82</v>
      </c>
      <c r="J96" s="17">
        <v>88.62</v>
      </c>
      <c r="K96" s="4">
        <v>1.3747727080000001</v>
      </c>
      <c r="L96" s="4">
        <v>0.793725393</v>
      </c>
    </row>
    <row r="97" spans="1:12">
      <c r="A97" s="4"/>
      <c r="C97" s="4"/>
      <c r="D97" s="4"/>
      <c r="E97" s="4"/>
      <c r="F97" s="4"/>
      <c r="G97" s="4"/>
      <c r="H97" s="4"/>
      <c r="I97" s="4"/>
      <c r="K97" s="4"/>
      <c r="L97" s="4"/>
    </row>
    <row r="98" spans="1:12">
      <c r="A98" s="26">
        <v>42322</v>
      </c>
      <c r="B98" s="5"/>
      <c r="C98" s="22"/>
      <c r="D98" s="22"/>
      <c r="E98" s="22"/>
      <c r="F98" s="22"/>
      <c r="G98" s="22"/>
      <c r="H98" s="22"/>
      <c r="I98" s="22"/>
      <c r="K98" s="22"/>
      <c r="L98" s="22"/>
    </row>
    <row r="99" spans="1:12">
      <c r="A99" s="22" t="s">
        <v>1</v>
      </c>
      <c r="B99" s="7" t="s">
        <v>30</v>
      </c>
      <c r="C99" s="22" t="s">
        <v>39</v>
      </c>
      <c r="D99" s="22" t="s">
        <v>3</v>
      </c>
      <c r="E99" s="22" t="s">
        <v>4</v>
      </c>
      <c r="F99" s="22" t="s">
        <v>5</v>
      </c>
      <c r="G99" s="22" t="s">
        <v>7</v>
      </c>
      <c r="H99" s="22" t="s">
        <v>8</v>
      </c>
      <c r="I99" s="22" t="s">
        <v>9</v>
      </c>
      <c r="J99" s="17" t="s">
        <v>6</v>
      </c>
      <c r="K99" s="22" t="s">
        <v>10</v>
      </c>
      <c r="L99" s="22" t="s">
        <v>11</v>
      </c>
    </row>
    <row r="100" spans="1:12">
      <c r="A100" s="4">
        <v>611</v>
      </c>
      <c r="B100">
        <v>4</v>
      </c>
      <c r="C100" s="4">
        <v>0.17</v>
      </c>
      <c r="D100" s="4">
        <v>96.1</v>
      </c>
      <c r="E100" s="4">
        <v>96</v>
      </c>
      <c r="F100" s="4">
        <v>95.9</v>
      </c>
      <c r="G100" s="4">
        <v>95.93</v>
      </c>
      <c r="H100" s="4">
        <v>95.83</v>
      </c>
      <c r="I100" s="4">
        <v>95.73</v>
      </c>
      <c r="J100" s="17">
        <v>95.83</v>
      </c>
      <c r="K100" s="4">
        <v>0.1</v>
      </c>
      <c r="L100" s="4">
        <v>5.7735027000000001E-2</v>
      </c>
    </row>
    <row r="101" spans="1:12">
      <c r="A101" s="4">
        <v>374</v>
      </c>
      <c r="B101">
        <v>4</v>
      </c>
      <c r="C101" s="4">
        <v>0.39</v>
      </c>
      <c r="D101" s="4">
        <v>91.4</v>
      </c>
      <c r="E101" s="4">
        <v>95.3</v>
      </c>
      <c r="F101" s="4">
        <v>94.7</v>
      </c>
      <c r="G101" s="4">
        <v>91.01</v>
      </c>
      <c r="H101" s="4">
        <v>94.91</v>
      </c>
      <c r="I101" s="4">
        <v>94.31</v>
      </c>
      <c r="J101" s="17">
        <v>93.41</v>
      </c>
      <c r="K101" s="4">
        <v>2.1</v>
      </c>
      <c r="L101" s="4">
        <v>1.212435565</v>
      </c>
    </row>
    <row r="102" spans="1:12">
      <c r="A102" s="4">
        <v>659</v>
      </c>
      <c r="B102">
        <v>4</v>
      </c>
      <c r="C102" s="4">
        <v>0.63</v>
      </c>
      <c r="D102" s="4">
        <v>77</v>
      </c>
      <c r="E102" s="4">
        <v>78.400000000000006</v>
      </c>
      <c r="F102" s="4">
        <v>83</v>
      </c>
      <c r="G102" s="4">
        <v>76.37</v>
      </c>
      <c r="H102" s="4">
        <v>77.77</v>
      </c>
      <c r="I102" s="4">
        <v>82.37</v>
      </c>
      <c r="J102" s="17">
        <v>78.83666667</v>
      </c>
      <c r="K102" s="4">
        <v>3.1390019649999998</v>
      </c>
      <c r="L102" s="4">
        <v>1.8123036290000001</v>
      </c>
    </row>
    <row r="103" spans="1:12">
      <c r="A103" s="4"/>
      <c r="C103" s="4"/>
      <c r="D103" s="4"/>
      <c r="E103" s="4"/>
      <c r="F103" s="4"/>
      <c r="G103" s="4"/>
      <c r="H103" s="4"/>
      <c r="I103" s="4"/>
      <c r="K103" s="4"/>
      <c r="L103" s="4"/>
    </row>
    <row r="104" spans="1:12">
      <c r="A104" s="26">
        <v>42325</v>
      </c>
      <c r="B104" s="5"/>
      <c r="C104" s="22"/>
      <c r="D104" s="22"/>
      <c r="E104" s="22"/>
      <c r="F104" s="22"/>
      <c r="G104" s="22"/>
      <c r="H104" s="22"/>
      <c r="I104" s="22"/>
      <c r="K104" s="22"/>
      <c r="L104" s="22"/>
    </row>
    <row r="105" spans="1:12">
      <c r="A105" s="22" t="s">
        <v>1</v>
      </c>
      <c r="B105" s="7" t="s">
        <v>30</v>
      </c>
      <c r="C105" s="22" t="s">
        <v>39</v>
      </c>
      <c r="D105" s="22" t="s">
        <v>3</v>
      </c>
      <c r="E105" s="22" t="s">
        <v>4</v>
      </c>
      <c r="F105" s="22" t="s">
        <v>5</v>
      </c>
      <c r="G105" s="22" t="s">
        <v>7</v>
      </c>
      <c r="H105" s="22" t="s">
        <v>8</v>
      </c>
      <c r="I105" s="22" t="s">
        <v>9</v>
      </c>
      <c r="J105" s="17" t="s">
        <v>6</v>
      </c>
      <c r="K105" s="22" t="s">
        <v>10</v>
      </c>
      <c r="L105" s="22" t="s">
        <v>11</v>
      </c>
    </row>
    <row r="106" spans="1:12">
      <c r="A106" s="4">
        <v>611</v>
      </c>
      <c r="B106">
        <v>7</v>
      </c>
      <c r="C106" s="4">
        <v>7.0000000000000007E-2</v>
      </c>
      <c r="D106" s="4">
        <v>94.4</v>
      </c>
      <c r="E106" s="4">
        <v>95.1</v>
      </c>
      <c r="F106" s="4">
        <v>94.3</v>
      </c>
      <c r="G106" s="4">
        <v>94.33</v>
      </c>
      <c r="H106" s="4">
        <v>95.03</v>
      </c>
      <c r="I106" s="4">
        <v>94.23</v>
      </c>
      <c r="J106" s="17">
        <v>94.53</v>
      </c>
      <c r="K106" s="4">
        <v>0.435889894</v>
      </c>
      <c r="L106" s="4">
        <v>0.251661148</v>
      </c>
    </row>
    <row r="107" spans="1:12">
      <c r="A107" s="4">
        <v>374</v>
      </c>
      <c r="B107">
        <v>7</v>
      </c>
      <c r="C107" s="4">
        <v>0.16</v>
      </c>
      <c r="D107" s="4">
        <v>67.099999999999994</v>
      </c>
      <c r="E107" s="4">
        <v>49.2</v>
      </c>
      <c r="F107" s="4">
        <v>64.2</v>
      </c>
      <c r="G107" s="4">
        <v>66.94</v>
      </c>
      <c r="H107" s="4">
        <v>49.04</v>
      </c>
      <c r="I107" s="4">
        <v>64.040000000000006</v>
      </c>
      <c r="J107" s="17">
        <v>60.006666670000001</v>
      </c>
      <c r="K107" s="4">
        <v>9.6074623769999992</v>
      </c>
      <c r="L107" s="4">
        <v>5.5468709900000004</v>
      </c>
    </row>
    <row r="108" spans="1:12">
      <c r="A108" s="4">
        <v>659</v>
      </c>
      <c r="B108">
        <v>7</v>
      </c>
      <c r="C108" s="4">
        <v>0.15</v>
      </c>
      <c r="D108" s="4">
        <v>45.1</v>
      </c>
      <c r="E108" s="4">
        <v>52.2</v>
      </c>
      <c r="F108" s="4">
        <v>9.42</v>
      </c>
      <c r="G108" s="4">
        <v>44.95</v>
      </c>
      <c r="H108" s="4">
        <v>52.05</v>
      </c>
      <c r="I108" s="4">
        <v>9.27</v>
      </c>
      <c r="J108" s="17">
        <v>35.423333329999998</v>
      </c>
      <c r="K108" s="4">
        <v>22.925970719999999</v>
      </c>
      <c r="L108" s="4">
        <v>13.23631537</v>
      </c>
    </row>
    <row r="109" spans="1:12">
      <c r="A109" s="4"/>
      <c r="C109" s="4"/>
      <c r="D109" s="4"/>
      <c r="E109" s="4"/>
      <c r="F109" s="4"/>
      <c r="G109" s="4"/>
      <c r="H109" s="4"/>
      <c r="I109" s="4"/>
      <c r="K109" s="4"/>
      <c r="L109" s="4"/>
    </row>
    <row r="110" spans="1:12">
      <c r="A110" s="26">
        <v>42327</v>
      </c>
      <c r="B110" s="5"/>
      <c r="C110" s="22"/>
      <c r="D110" s="22"/>
      <c r="E110" s="22"/>
      <c r="F110" s="22"/>
      <c r="G110" s="22"/>
      <c r="H110" s="22"/>
      <c r="I110" s="22"/>
      <c r="K110" s="22"/>
      <c r="L110" s="22"/>
    </row>
    <row r="111" spans="1:12">
      <c r="A111" s="22" t="s">
        <v>1</v>
      </c>
      <c r="B111" s="7" t="s">
        <v>30</v>
      </c>
      <c r="C111" s="22" t="s">
        <v>39</v>
      </c>
      <c r="D111" s="22" t="s">
        <v>3</v>
      </c>
      <c r="E111" s="22" t="s">
        <v>4</v>
      </c>
      <c r="F111" s="22" t="s">
        <v>5</v>
      </c>
      <c r="G111" s="22" t="s">
        <v>7</v>
      </c>
      <c r="H111" s="22" t="s">
        <v>8</v>
      </c>
      <c r="I111" s="22" t="s">
        <v>9</v>
      </c>
      <c r="J111" s="17" t="s">
        <v>6</v>
      </c>
      <c r="K111" s="22" t="s">
        <v>10</v>
      </c>
      <c r="L111" s="22" t="s">
        <v>11</v>
      </c>
    </row>
    <row r="112" spans="1:12">
      <c r="A112" s="4">
        <v>611</v>
      </c>
      <c r="B112">
        <v>9</v>
      </c>
      <c r="C112" s="4">
        <v>4.3999999999999997E-2</v>
      </c>
      <c r="D112" s="4">
        <v>82.2</v>
      </c>
      <c r="E112" s="4">
        <v>81.099999999999994</v>
      </c>
      <c r="F112" s="4">
        <v>92.2</v>
      </c>
      <c r="G112" s="4">
        <v>82.156000000000006</v>
      </c>
      <c r="H112" s="4">
        <v>81.055999999999997</v>
      </c>
      <c r="I112" s="4">
        <v>92.156000000000006</v>
      </c>
      <c r="J112" s="17">
        <v>85.122666670000001</v>
      </c>
      <c r="K112" s="4">
        <v>6.1158264640000004</v>
      </c>
      <c r="L112" s="4">
        <v>3.5309740550000002</v>
      </c>
    </row>
    <row r="113" spans="1:12">
      <c r="A113" s="4">
        <v>374</v>
      </c>
      <c r="B113">
        <v>9</v>
      </c>
      <c r="C113" s="4">
        <v>0.01</v>
      </c>
      <c r="D113" s="4">
        <v>23.2</v>
      </c>
      <c r="E113" s="4">
        <v>23.5</v>
      </c>
      <c r="F113" s="4">
        <v>29.1</v>
      </c>
      <c r="G113" s="4">
        <v>23.19</v>
      </c>
      <c r="H113" s="4">
        <v>23.49</v>
      </c>
      <c r="I113" s="4">
        <v>29.09</v>
      </c>
      <c r="J113" s="17">
        <v>25.256666670000001</v>
      </c>
      <c r="K113" s="4">
        <v>3.3231511149999999</v>
      </c>
      <c r="L113" s="4">
        <v>1.9186221910000001</v>
      </c>
    </row>
    <row r="114" spans="1:12">
      <c r="A114" s="4">
        <v>659</v>
      </c>
      <c r="B114">
        <v>9</v>
      </c>
      <c r="C114" s="4">
        <v>4.5999999999999999E-2</v>
      </c>
      <c r="D114" s="4">
        <v>32.5</v>
      </c>
      <c r="E114" s="4">
        <v>29.4</v>
      </c>
      <c r="F114" s="4">
        <v>9.7100000000000009</v>
      </c>
      <c r="G114" s="4">
        <v>32.454000000000001</v>
      </c>
      <c r="H114" s="4">
        <v>29.353999999999999</v>
      </c>
      <c r="I114" s="4">
        <v>9.6639999999999997</v>
      </c>
      <c r="J114" s="17">
        <v>23.824000000000002</v>
      </c>
      <c r="K114" s="4">
        <v>12.360489469999999</v>
      </c>
      <c r="L114" s="4">
        <v>7.1363319240000003</v>
      </c>
    </row>
    <row r="115" spans="1:12">
      <c r="A115" s="4"/>
      <c r="C115" s="4"/>
      <c r="D115" s="4"/>
      <c r="E115" s="4"/>
      <c r="F115" s="4"/>
      <c r="G115" s="4"/>
      <c r="H115" s="4"/>
      <c r="I115" s="4"/>
      <c r="K115" s="4"/>
      <c r="L115" s="4"/>
    </row>
    <row r="116" spans="1:12">
      <c r="A116" s="26">
        <v>42328</v>
      </c>
      <c r="B116" s="5"/>
      <c r="C116" s="22"/>
      <c r="D116" s="22"/>
      <c r="E116" s="22"/>
      <c r="F116" s="22"/>
      <c r="G116" s="22"/>
      <c r="H116" s="22"/>
      <c r="I116" s="22"/>
      <c r="K116" s="22"/>
      <c r="L116" s="22"/>
    </row>
    <row r="117" spans="1:12">
      <c r="A117" s="22" t="s">
        <v>1</v>
      </c>
      <c r="B117" s="7" t="s">
        <v>30</v>
      </c>
      <c r="C117" s="22" t="s">
        <v>39</v>
      </c>
      <c r="D117" s="22" t="s">
        <v>3</v>
      </c>
      <c r="E117" s="22" t="s">
        <v>4</v>
      </c>
      <c r="F117" s="22" t="s">
        <v>5</v>
      </c>
      <c r="G117" s="22" t="s">
        <v>7</v>
      </c>
      <c r="H117" s="22" t="s">
        <v>8</v>
      </c>
      <c r="I117" s="22" t="s">
        <v>9</v>
      </c>
      <c r="J117" s="17" t="s">
        <v>6</v>
      </c>
      <c r="K117" s="22" t="s">
        <v>10</v>
      </c>
      <c r="L117" s="22" t="s">
        <v>11</v>
      </c>
    </row>
    <row r="118" spans="1:12">
      <c r="A118" s="4">
        <v>611</v>
      </c>
      <c r="B118">
        <v>10</v>
      </c>
      <c r="C118" s="4">
        <v>2.5000000000000001E-2</v>
      </c>
      <c r="D118" s="4">
        <v>94.9</v>
      </c>
      <c r="E118" s="4">
        <v>97.8</v>
      </c>
      <c r="F118" s="4">
        <v>98</v>
      </c>
      <c r="G118" s="4">
        <v>94.875</v>
      </c>
      <c r="H118" s="4">
        <v>97.775000000000006</v>
      </c>
      <c r="I118" s="4">
        <v>97.974999999999994</v>
      </c>
      <c r="J118" s="17">
        <v>96.875</v>
      </c>
      <c r="K118" s="4">
        <v>1.734935157</v>
      </c>
      <c r="L118" s="4">
        <v>1.0016652800000001</v>
      </c>
    </row>
    <row r="119" spans="1:12">
      <c r="A119" s="4">
        <v>374</v>
      </c>
      <c r="B119">
        <v>10</v>
      </c>
      <c r="C119" s="4">
        <v>1.4E-2</v>
      </c>
      <c r="D119" s="4">
        <v>44.7</v>
      </c>
      <c r="E119" s="4">
        <v>51.1</v>
      </c>
      <c r="F119" s="4">
        <v>54.1</v>
      </c>
      <c r="G119" s="4">
        <v>44.686</v>
      </c>
      <c r="H119" s="4">
        <v>51.085999999999999</v>
      </c>
      <c r="I119" s="4">
        <v>54.085999999999999</v>
      </c>
      <c r="J119" s="17">
        <v>49.952666669999999</v>
      </c>
      <c r="K119" s="4">
        <v>4.8013886880000003</v>
      </c>
      <c r="L119" s="4">
        <v>2.7720830520000002</v>
      </c>
    </row>
    <row r="120" spans="1:12">
      <c r="A120" s="4">
        <v>659</v>
      </c>
      <c r="B120">
        <v>10</v>
      </c>
      <c r="C120" s="4">
        <v>4.3999999999999997E-2</v>
      </c>
      <c r="D120" s="4">
        <v>63.7</v>
      </c>
      <c r="E120" s="4">
        <v>68.8</v>
      </c>
      <c r="F120" s="4">
        <v>70.7</v>
      </c>
      <c r="G120" s="4">
        <v>63.655999999999999</v>
      </c>
      <c r="H120" s="4">
        <v>68.756</v>
      </c>
      <c r="I120" s="4">
        <v>70.656000000000006</v>
      </c>
      <c r="J120" s="17">
        <v>67.689333329999997</v>
      </c>
      <c r="K120" s="4">
        <v>3.619852667</v>
      </c>
      <c r="L120" s="4">
        <v>2.089922912</v>
      </c>
    </row>
    <row r="121" spans="1:12">
      <c r="A121" s="4"/>
      <c r="B121" s="4"/>
      <c r="C121" s="4"/>
      <c r="D121" s="4"/>
      <c r="E121" s="4"/>
      <c r="F121" s="4"/>
      <c r="G121" s="4"/>
      <c r="H121" s="4"/>
      <c r="I121" s="4"/>
      <c r="J121" s="18"/>
      <c r="K121" s="4"/>
      <c r="L121" s="4"/>
    </row>
    <row r="122" spans="1:12">
      <c r="A122" s="3">
        <v>42339</v>
      </c>
    </row>
    <row r="123" spans="1:12">
      <c r="A123" s="22" t="s">
        <v>1</v>
      </c>
      <c r="B123" s="7" t="s">
        <v>30</v>
      </c>
      <c r="C123" s="22" t="s">
        <v>39</v>
      </c>
      <c r="D123" s="22" t="s">
        <v>3</v>
      </c>
      <c r="E123" s="22" t="s">
        <v>4</v>
      </c>
      <c r="F123" s="22" t="s">
        <v>5</v>
      </c>
      <c r="G123" s="22" t="s">
        <v>7</v>
      </c>
      <c r="H123" s="22" t="s">
        <v>8</v>
      </c>
      <c r="I123" s="22" t="s">
        <v>9</v>
      </c>
      <c r="J123" s="17" t="s">
        <v>6</v>
      </c>
      <c r="K123" s="22" t="s">
        <v>10</v>
      </c>
      <c r="L123" s="22" t="s">
        <v>11</v>
      </c>
    </row>
    <row r="124" spans="1:12">
      <c r="A124" s="4">
        <v>611</v>
      </c>
      <c r="B124">
        <v>21</v>
      </c>
      <c r="C124" s="4">
        <v>0.45</v>
      </c>
      <c r="D124" s="4">
        <v>80.5</v>
      </c>
      <c r="E124" s="4">
        <v>82.7</v>
      </c>
      <c r="F124" s="4"/>
      <c r="G124" s="4">
        <v>80.05</v>
      </c>
      <c r="H124" s="4">
        <v>82.25</v>
      </c>
      <c r="I124" s="4"/>
      <c r="J124" s="18">
        <f>AVERAGE(G124:H124)</f>
        <v>81.150000000000006</v>
      </c>
      <c r="K124" s="4">
        <f>STDEV(G124:H124)</f>
        <v>1.5556349186104066</v>
      </c>
      <c r="L124" s="4">
        <f>K124/(SQRT(2))</f>
        <v>1.1000000000000014</v>
      </c>
    </row>
    <row r="125" spans="1:12">
      <c r="A125" s="4">
        <v>374</v>
      </c>
      <c r="B125">
        <v>21</v>
      </c>
      <c r="C125" s="4">
        <v>11</v>
      </c>
      <c r="D125" s="4">
        <v>22.5</v>
      </c>
      <c r="E125" s="4">
        <v>20</v>
      </c>
      <c r="F125" s="4"/>
      <c r="G125" s="4">
        <v>11.5</v>
      </c>
      <c r="H125" s="4">
        <v>9</v>
      </c>
      <c r="I125" s="4"/>
      <c r="J125" s="18">
        <f t="shared" ref="J125:J126" si="0">AVERAGE(G125:H125)</f>
        <v>10.25</v>
      </c>
      <c r="K125" s="4">
        <f t="shared" ref="K125:K126" si="1">STDEV(G125:H125)</f>
        <v>1.7677669529663689</v>
      </c>
      <c r="L125" s="4">
        <f t="shared" ref="L125:L126" si="2">K125/(SQRT(2))</f>
        <v>1.25</v>
      </c>
    </row>
    <row r="126" spans="1:12">
      <c r="A126" s="4">
        <v>659</v>
      </c>
      <c r="B126">
        <v>21</v>
      </c>
      <c r="C126" s="4">
        <v>3.42</v>
      </c>
      <c r="D126" s="4">
        <v>93.6</v>
      </c>
      <c r="E126" s="4">
        <v>93.9</v>
      </c>
      <c r="F126" s="4"/>
      <c r="G126" s="4">
        <v>90.18</v>
      </c>
      <c r="H126" s="4">
        <v>90.48</v>
      </c>
      <c r="I126" s="4"/>
      <c r="J126" s="18">
        <f t="shared" si="0"/>
        <v>90.330000000000013</v>
      </c>
      <c r="K126" s="4">
        <f t="shared" si="1"/>
        <v>0.21213203435596226</v>
      </c>
      <c r="L126" s="4">
        <f t="shared" si="2"/>
        <v>0.14999999999999858</v>
      </c>
    </row>
    <row r="127" spans="1:12">
      <c r="A127" s="11"/>
      <c r="B127" s="4"/>
      <c r="C127" s="4"/>
      <c r="D127" s="4"/>
      <c r="E127" s="4"/>
      <c r="F127" s="4"/>
      <c r="G127" s="4"/>
      <c r="H127" s="4"/>
      <c r="I127" s="4"/>
      <c r="J127" s="18"/>
      <c r="K127" s="4"/>
      <c r="L127" s="4"/>
    </row>
    <row r="128" spans="1:12">
      <c r="A128" s="3">
        <v>42340</v>
      </c>
      <c r="B128" s="4"/>
      <c r="C128" s="4"/>
      <c r="D128" s="4"/>
      <c r="E128" s="4"/>
      <c r="F128" s="4"/>
      <c r="G128" s="4"/>
      <c r="H128" s="4"/>
      <c r="I128" s="4"/>
      <c r="J128" s="18"/>
      <c r="K128" s="4"/>
      <c r="L128" s="4"/>
    </row>
    <row r="129" spans="1:12">
      <c r="A129" s="22" t="s">
        <v>1</v>
      </c>
      <c r="B129" s="7" t="s">
        <v>30</v>
      </c>
      <c r="C129" s="22" t="s">
        <v>39</v>
      </c>
      <c r="D129" s="22" t="s">
        <v>3</v>
      </c>
      <c r="E129" s="22" t="s">
        <v>4</v>
      </c>
      <c r="F129" s="22" t="s">
        <v>5</v>
      </c>
      <c r="G129" s="22" t="s">
        <v>7</v>
      </c>
      <c r="H129" s="22" t="s">
        <v>8</v>
      </c>
      <c r="I129" s="22" t="s">
        <v>9</v>
      </c>
      <c r="J129" s="17" t="s">
        <v>6</v>
      </c>
      <c r="K129" s="22" t="s">
        <v>10</v>
      </c>
      <c r="L129" s="22" t="s">
        <v>11</v>
      </c>
    </row>
    <row r="130" spans="1:12">
      <c r="A130" s="4">
        <v>611</v>
      </c>
      <c r="B130">
        <v>22</v>
      </c>
      <c r="C130" s="4">
        <v>0.77</v>
      </c>
      <c r="D130" s="4">
        <v>71.8</v>
      </c>
      <c r="E130" s="4">
        <v>69.7</v>
      </c>
      <c r="F130" s="4"/>
      <c r="G130" s="4">
        <v>71.03</v>
      </c>
      <c r="H130" s="4">
        <v>68.930000000000007</v>
      </c>
      <c r="I130" s="4"/>
      <c r="J130" s="18">
        <f>AVERAGE(G130:H130)</f>
        <v>69.98</v>
      </c>
      <c r="K130" s="4">
        <f>STDEV(G130:H130)</f>
        <v>1.4849242404917458</v>
      </c>
      <c r="L130" s="4">
        <f>K130/(SQRT(2))</f>
        <v>1.0499999999999972</v>
      </c>
    </row>
    <row r="131" spans="1:12">
      <c r="A131" s="4">
        <v>374</v>
      </c>
      <c r="B131">
        <v>22</v>
      </c>
      <c r="C131" s="4">
        <v>12.6</v>
      </c>
      <c r="D131" s="4">
        <v>55.6</v>
      </c>
      <c r="E131" s="4">
        <v>38.1</v>
      </c>
      <c r="F131" s="4"/>
      <c r="G131" s="4">
        <v>43</v>
      </c>
      <c r="H131" s="4">
        <v>25.5</v>
      </c>
      <c r="I131" s="4"/>
      <c r="J131" s="18">
        <f t="shared" ref="J131:J132" si="3">AVERAGE(G131:H131)</f>
        <v>34.25</v>
      </c>
      <c r="K131" s="4">
        <f t="shared" ref="K131" si="4">STDEV(G131:H131)</f>
        <v>12.374368670764582</v>
      </c>
      <c r="L131" s="4">
        <f>K131/(SQRT(2))</f>
        <v>8.75</v>
      </c>
    </row>
    <row r="132" spans="1:12">
      <c r="A132" s="4">
        <v>659</v>
      </c>
      <c r="B132">
        <v>22</v>
      </c>
      <c r="C132" s="4">
        <v>6.22</v>
      </c>
      <c r="D132" s="4">
        <v>91.5</v>
      </c>
      <c r="E132" s="4"/>
      <c r="F132" s="4"/>
      <c r="G132" s="4">
        <v>85.28</v>
      </c>
      <c r="H132" s="4"/>
      <c r="I132" s="4"/>
      <c r="J132" s="18">
        <f t="shared" si="3"/>
        <v>85.28</v>
      </c>
      <c r="K132" s="4"/>
      <c r="L132" s="4"/>
    </row>
    <row r="133" spans="1:12">
      <c r="A133" s="4"/>
      <c r="C133" s="4"/>
      <c r="D133" s="4"/>
      <c r="E133" s="4"/>
      <c r="F133" s="4"/>
      <c r="G133" s="4"/>
      <c r="H133" s="4"/>
      <c r="I133" s="4"/>
      <c r="J133" s="18"/>
      <c r="K133" s="4"/>
      <c r="L133" s="4"/>
    </row>
    <row r="134" spans="1:12">
      <c r="A134" s="26">
        <v>42342</v>
      </c>
      <c r="C134" s="4"/>
      <c r="D134" s="4"/>
      <c r="E134" s="4"/>
      <c r="F134" s="4"/>
      <c r="G134" s="4"/>
      <c r="H134" s="4"/>
      <c r="I134" s="4"/>
      <c r="J134" s="18"/>
      <c r="K134" s="4"/>
      <c r="L134" s="4"/>
    </row>
    <row r="135" spans="1:12">
      <c r="A135" s="22" t="s">
        <v>1</v>
      </c>
      <c r="B135" s="7" t="s">
        <v>30</v>
      </c>
      <c r="C135" s="22" t="s">
        <v>39</v>
      </c>
      <c r="D135" s="22" t="s">
        <v>3</v>
      </c>
      <c r="E135" s="22" t="s">
        <v>4</v>
      </c>
      <c r="F135" s="22" t="s">
        <v>5</v>
      </c>
      <c r="G135" s="22" t="s">
        <v>7</v>
      </c>
      <c r="H135" s="22" t="s">
        <v>8</v>
      </c>
      <c r="I135" s="22" t="s">
        <v>9</v>
      </c>
      <c r="J135" s="17" t="s">
        <v>6</v>
      </c>
      <c r="K135" s="22" t="s">
        <v>10</v>
      </c>
      <c r="L135" s="22" t="s">
        <v>11</v>
      </c>
    </row>
    <row r="136" spans="1:12">
      <c r="A136" s="4">
        <v>611</v>
      </c>
      <c r="B136">
        <v>24</v>
      </c>
      <c r="C136" s="4">
        <v>0.78</v>
      </c>
      <c r="D136" s="4">
        <v>79.8</v>
      </c>
      <c r="E136" s="4">
        <v>83.9</v>
      </c>
      <c r="F136" s="4"/>
      <c r="G136" s="4">
        <v>79.02</v>
      </c>
      <c r="H136" s="4">
        <v>83.12</v>
      </c>
      <c r="I136" s="4"/>
      <c r="J136" s="18">
        <f>AVERAGE(G136:H136)</f>
        <v>81.069999999999993</v>
      </c>
      <c r="K136" s="4">
        <f>STDEV(G136:H136)</f>
        <v>2.8991378028648507</v>
      </c>
      <c r="L136" s="4">
        <f>K136/(SQRT(2))</f>
        <v>2.0500000000000038</v>
      </c>
    </row>
    <row r="137" spans="1:12">
      <c r="A137" s="4">
        <v>374</v>
      </c>
      <c r="B137">
        <v>24</v>
      </c>
      <c r="C137" s="4">
        <v>9.09</v>
      </c>
      <c r="D137" s="4">
        <v>37.5</v>
      </c>
      <c r="E137" s="4">
        <v>20</v>
      </c>
      <c r="F137" s="4"/>
      <c r="G137" s="4">
        <v>28.41</v>
      </c>
      <c r="H137" s="4">
        <v>10.91</v>
      </c>
      <c r="I137" s="4"/>
      <c r="J137" s="18">
        <f t="shared" ref="J137:J138" si="5">AVERAGE(G137:H137)</f>
        <v>19.66</v>
      </c>
      <c r="K137" s="4">
        <f>STDEV(G137:H137)</f>
        <v>12.374368670764582</v>
      </c>
      <c r="L137" s="4">
        <f t="shared" ref="L137:L138" si="6">K137/(SQRT(2))</f>
        <v>8.75</v>
      </c>
    </row>
    <row r="138" spans="1:12">
      <c r="A138" s="4">
        <v>659</v>
      </c>
      <c r="B138">
        <v>24</v>
      </c>
      <c r="C138" s="4">
        <v>1.93</v>
      </c>
      <c r="D138" s="4">
        <v>83.2</v>
      </c>
      <c r="E138" s="4">
        <v>84.8</v>
      </c>
      <c r="F138" s="4"/>
      <c r="G138" s="4">
        <v>81.27</v>
      </c>
      <c r="H138" s="4">
        <v>82.86999999999999</v>
      </c>
      <c r="I138" s="4"/>
      <c r="J138" s="18">
        <f t="shared" si="5"/>
        <v>82.07</v>
      </c>
      <c r="K138" s="4">
        <f>STDEV(G138:H138)</f>
        <v>1.131370849898472</v>
      </c>
      <c r="L138" s="4">
        <f t="shared" si="6"/>
        <v>0.79999999999999716</v>
      </c>
    </row>
    <row r="139" spans="1:12">
      <c r="A139" s="4"/>
      <c r="C139" s="4"/>
      <c r="D139" s="4"/>
      <c r="E139" s="4"/>
      <c r="F139" s="4"/>
      <c r="G139" s="4"/>
      <c r="H139" s="4"/>
      <c r="I139" s="4"/>
      <c r="J139" s="18"/>
      <c r="K139" s="4"/>
      <c r="L139" s="4"/>
    </row>
    <row r="140" spans="1:12">
      <c r="A140" s="26">
        <v>42346</v>
      </c>
      <c r="C140" s="4"/>
      <c r="D140" s="4"/>
      <c r="E140" s="4"/>
      <c r="F140" s="4"/>
      <c r="G140" s="4"/>
      <c r="H140" s="4"/>
      <c r="I140" s="4"/>
      <c r="J140" s="18"/>
      <c r="K140" s="4"/>
      <c r="L140" s="4"/>
    </row>
    <row r="141" spans="1:12">
      <c r="A141" s="22" t="s">
        <v>1</v>
      </c>
      <c r="B141" s="7" t="s">
        <v>30</v>
      </c>
      <c r="C141" s="22" t="s">
        <v>39</v>
      </c>
      <c r="D141" s="22" t="s">
        <v>3</v>
      </c>
      <c r="E141" s="22" t="s">
        <v>4</v>
      </c>
      <c r="F141" s="22" t="s">
        <v>5</v>
      </c>
      <c r="G141" s="22" t="s">
        <v>7</v>
      </c>
      <c r="H141" s="22" t="s">
        <v>8</v>
      </c>
      <c r="I141" s="22" t="s">
        <v>9</v>
      </c>
      <c r="J141" s="17" t="s">
        <v>6</v>
      </c>
      <c r="K141" s="22" t="s">
        <v>10</v>
      </c>
      <c r="L141" s="22" t="s">
        <v>11</v>
      </c>
    </row>
    <row r="142" spans="1:12">
      <c r="A142" s="4">
        <v>611</v>
      </c>
      <c r="B142">
        <v>28</v>
      </c>
      <c r="C142" s="4">
        <v>0.91</v>
      </c>
      <c r="D142" s="4">
        <v>74.599999999999994</v>
      </c>
      <c r="E142" s="4">
        <v>75.2</v>
      </c>
      <c r="F142" s="4"/>
      <c r="G142" s="4">
        <f>D142-C142</f>
        <v>73.69</v>
      </c>
      <c r="H142" s="4">
        <f>E142-C142</f>
        <v>74.290000000000006</v>
      </c>
      <c r="I142" s="4"/>
      <c r="J142" s="18">
        <f>AVERAGE(G142:H142)</f>
        <v>73.990000000000009</v>
      </c>
      <c r="K142" s="4">
        <f>STDEV(G142:H142)</f>
        <v>0.42426406871193451</v>
      </c>
      <c r="L142" s="4">
        <f>K142/(SQRT(2))</f>
        <v>0.30000000000000421</v>
      </c>
    </row>
    <row r="143" spans="1:12">
      <c r="A143" s="4">
        <v>374</v>
      </c>
      <c r="B143">
        <v>28</v>
      </c>
      <c r="C143" s="4"/>
      <c r="D143" s="4"/>
      <c r="E143" s="4"/>
      <c r="F143" s="4"/>
      <c r="G143" s="4"/>
      <c r="H143" s="4"/>
      <c r="I143" s="4"/>
      <c r="J143" s="18"/>
      <c r="K143" s="4"/>
      <c r="L143" s="4"/>
    </row>
    <row r="144" spans="1:12">
      <c r="A144">
        <v>659</v>
      </c>
      <c r="B144">
        <v>28</v>
      </c>
      <c r="C144" s="4">
        <v>2.97</v>
      </c>
      <c r="D144" s="4">
        <v>60.3</v>
      </c>
      <c r="E144" s="4">
        <v>63</v>
      </c>
      <c r="F144" s="4"/>
      <c r="G144" s="4">
        <f t="shared" ref="G144" si="7">D144-C144</f>
        <v>57.33</v>
      </c>
      <c r="H144" s="4">
        <f t="shared" ref="H144" si="8">E144-C144</f>
        <v>60.03</v>
      </c>
      <c r="I144" s="4"/>
      <c r="J144" s="18">
        <f t="shared" ref="J144" si="9">AVERAGE(G144:H144)</f>
        <v>58.68</v>
      </c>
      <c r="K144" s="4">
        <f>STDEV(G144:H144)</f>
        <v>1.9091883092036803</v>
      </c>
      <c r="L144" s="4">
        <f>K144/(SQRT(2))</f>
        <v>1.3500000000000014</v>
      </c>
    </row>
    <row r="145" spans="1:12">
      <c r="C145" s="4"/>
      <c r="D145" s="4"/>
      <c r="E145" s="4"/>
      <c r="F145" s="4"/>
      <c r="G145" s="4"/>
      <c r="H145" s="4"/>
      <c r="I145" s="4"/>
      <c r="J145" s="18"/>
      <c r="K145" s="4"/>
      <c r="L145" s="4"/>
    </row>
    <row r="146" spans="1:12">
      <c r="A146" s="3">
        <v>42348</v>
      </c>
      <c r="C146" s="4"/>
      <c r="D146" s="4"/>
      <c r="E146" s="4"/>
      <c r="F146" s="4"/>
      <c r="G146" s="4"/>
      <c r="H146" s="4"/>
      <c r="I146" s="4"/>
      <c r="J146" s="18"/>
      <c r="K146" s="4"/>
      <c r="L146" s="4"/>
    </row>
    <row r="147" spans="1:12">
      <c r="A147" s="22" t="s">
        <v>1</v>
      </c>
      <c r="B147" s="7" t="s">
        <v>30</v>
      </c>
      <c r="C147" s="22" t="s">
        <v>39</v>
      </c>
      <c r="D147" s="22" t="s">
        <v>3</v>
      </c>
      <c r="E147" s="22" t="s">
        <v>4</v>
      </c>
      <c r="F147" s="22" t="s">
        <v>5</v>
      </c>
      <c r="G147" s="22" t="s">
        <v>7</v>
      </c>
      <c r="H147" s="22" t="s">
        <v>8</v>
      </c>
      <c r="I147" s="22" t="s">
        <v>9</v>
      </c>
      <c r="J147" s="17" t="s">
        <v>6</v>
      </c>
      <c r="K147" s="22" t="s">
        <v>10</v>
      </c>
      <c r="L147" s="22" t="s">
        <v>11</v>
      </c>
    </row>
    <row r="148" spans="1:12">
      <c r="A148" s="4">
        <v>611</v>
      </c>
      <c r="B148">
        <v>30</v>
      </c>
      <c r="C148" s="4">
        <v>2.66</v>
      </c>
      <c r="D148" s="4">
        <v>40.799999999999997</v>
      </c>
      <c r="E148" s="4">
        <v>38.9</v>
      </c>
      <c r="F148" s="4"/>
      <c r="G148" s="4">
        <f>D148-C148</f>
        <v>38.14</v>
      </c>
      <c r="H148" s="4">
        <f>E148-C148</f>
        <v>36.239999999999995</v>
      </c>
      <c r="I148" s="4"/>
      <c r="J148" s="18">
        <f>AVERAGE(G148:H148)</f>
        <v>37.19</v>
      </c>
      <c r="K148" s="4">
        <f>STDEV(G148:H148)</f>
        <v>1.3435028842544443</v>
      </c>
      <c r="L148" s="4">
        <f>K148/(SQRT(2))</f>
        <v>0.95000000000000273</v>
      </c>
    </row>
    <row r="149" spans="1:12">
      <c r="A149" s="4">
        <v>374</v>
      </c>
      <c r="B149">
        <v>30</v>
      </c>
      <c r="C149" s="4"/>
      <c r="D149" s="4"/>
      <c r="E149" s="4"/>
      <c r="F149" s="4"/>
      <c r="G149" s="4"/>
      <c r="H149" s="4"/>
      <c r="I149" s="4"/>
      <c r="J149" s="18"/>
      <c r="K149" s="4"/>
      <c r="L149" s="4"/>
    </row>
    <row r="150" spans="1:12">
      <c r="A150" s="4">
        <v>659</v>
      </c>
      <c r="B150">
        <v>30</v>
      </c>
      <c r="C150" s="4">
        <v>2.0699999999999998</v>
      </c>
      <c r="D150" s="4">
        <v>76.400000000000006</v>
      </c>
      <c r="E150" s="4">
        <v>78.2</v>
      </c>
      <c r="F150" s="4"/>
      <c r="G150" s="4">
        <f t="shared" ref="G150" si="10">D150-C150</f>
        <v>74.330000000000013</v>
      </c>
      <c r="H150" s="4">
        <f t="shared" ref="H150" si="11">E150-C150</f>
        <v>76.13000000000001</v>
      </c>
      <c r="I150" s="4"/>
      <c r="J150" s="18">
        <f t="shared" ref="J150" si="12">AVERAGE(G150:H150)</f>
        <v>75.230000000000018</v>
      </c>
      <c r="K150" s="4">
        <f>STDEV(G150:H150)</f>
        <v>1.2727922061357835</v>
      </c>
      <c r="L150" s="4">
        <f>K150/(SQRT(2))</f>
        <v>0.89999999999999847</v>
      </c>
    </row>
  </sheetData>
  <phoneticPr fontId="11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zoomScale="125" zoomScaleNormal="125" zoomScalePageLayoutView="125" workbookViewId="0">
      <selection activeCell="C2" sqref="C2"/>
    </sheetView>
  </sheetViews>
  <sheetFormatPr baseColWidth="10" defaultRowHeight="15" x14ac:dyDescent="0"/>
  <cols>
    <col min="3" max="3" width="14.5" customWidth="1"/>
    <col min="8" max="8" width="10.83203125" style="18"/>
  </cols>
  <sheetData>
    <row r="1" spans="1:10" s="43" customFormat="1">
      <c r="A1" s="47" t="s">
        <v>38</v>
      </c>
      <c r="B1" s="24"/>
      <c r="H1" s="25"/>
    </row>
    <row r="2" spans="1:10" s="43" customFormat="1">
      <c r="A2" s="24"/>
      <c r="B2" s="24"/>
      <c r="H2" s="25"/>
    </row>
    <row r="3" spans="1:10" s="24" customFormat="1">
      <c r="A3" s="23" t="s">
        <v>33</v>
      </c>
      <c r="H3" s="25"/>
    </row>
    <row r="5" spans="1:10">
      <c r="A5" s="26">
        <v>42339</v>
      </c>
      <c r="B5" s="4"/>
      <c r="C5" s="4"/>
      <c r="D5" s="4"/>
      <c r="E5" s="4"/>
      <c r="F5" s="4"/>
      <c r="G5" s="4"/>
      <c r="H5" s="17"/>
      <c r="I5" s="4"/>
      <c r="J5" s="4"/>
    </row>
    <row r="6" spans="1:10">
      <c r="A6" s="22" t="s">
        <v>1</v>
      </c>
      <c r="B6" s="7" t="s">
        <v>30</v>
      </c>
      <c r="C6" s="22" t="s">
        <v>2</v>
      </c>
      <c r="D6" s="22" t="s">
        <v>3</v>
      </c>
      <c r="E6" s="22" t="s">
        <v>4</v>
      </c>
      <c r="F6" s="22" t="s">
        <v>7</v>
      </c>
      <c r="G6" s="22" t="s">
        <v>8</v>
      </c>
      <c r="H6" s="17" t="s">
        <v>6</v>
      </c>
      <c r="I6" s="22" t="s">
        <v>10</v>
      </c>
      <c r="J6" s="22" t="s">
        <v>11</v>
      </c>
    </row>
    <row r="7" spans="1:10">
      <c r="A7" s="4">
        <v>611</v>
      </c>
      <c r="B7" s="4">
        <v>21</v>
      </c>
      <c r="C7" s="4"/>
      <c r="D7" s="4"/>
      <c r="E7" s="4"/>
      <c r="F7" s="4"/>
      <c r="G7" s="4"/>
      <c r="I7" s="4"/>
      <c r="J7" s="4"/>
    </row>
    <row r="8" spans="1:10">
      <c r="A8" s="4">
        <v>374</v>
      </c>
      <c r="B8" s="4">
        <v>21</v>
      </c>
      <c r="C8" s="4"/>
      <c r="D8" s="4"/>
      <c r="E8" s="4"/>
      <c r="F8" s="4"/>
      <c r="G8" s="4"/>
      <c r="I8" s="4"/>
      <c r="J8" s="4"/>
    </row>
    <row r="9" spans="1:10">
      <c r="A9" s="4">
        <v>659</v>
      </c>
      <c r="B9" s="4">
        <v>21</v>
      </c>
      <c r="C9" s="4"/>
      <c r="D9" s="4"/>
      <c r="E9" s="4"/>
      <c r="F9" s="4"/>
      <c r="G9" s="4"/>
      <c r="I9" s="4"/>
      <c r="J9" s="4"/>
    </row>
    <row r="10" spans="1:10">
      <c r="A10" s="11"/>
      <c r="B10" s="4"/>
      <c r="C10" s="4"/>
      <c r="D10" s="4"/>
      <c r="E10" s="4"/>
      <c r="F10" s="4"/>
      <c r="G10" s="4"/>
      <c r="I10" s="4"/>
      <c r="J10" s="4"/>
    </row>
    <row r="11" spans="1:10">
      <c r="A11" s="26">
        <v>42340</v>
      </c>
      <c r="B11" s="4"/>
      <c r="C11" s="4"/>
      <c r="D11" s="4"/>
      <c r="E11" s="4"/>
      <c r="F11" s="4"/>
      <c r="G11" s="4"/>
      <c r="I11" s="4"/>
      <c r="J11" s="4"/>
    </row>
    <row r="12" spans="1:10">
      <c r="A12" s="22" t="s">
        <v>1</v>
      </c>
      <c r="B12" s="7" t="s">
        <v>30</v>
      </c>
      <c r="C12" s="22" t="s">
        <v>2</v>
      </c>
      <c r="D12" s="22" t="s">
        <v>3</v>
      </c>
      <c r="E12" s="22" t="s">
        <v>4</v>
      </c>
      <c r="F12" s="22" t="s">
        <v>7</v>
      </c>
      <c r="G12" s="22" t="s">
        <v>8</v>
      </c>
      <c r="H12" s="17" t="s">
        <v>6</v>
      </c>
      <c r="I12" s="22" t="s">
        <v>10</v>
      </c>
      <c r="J12" s="22" t="s">
        <v>11</v>
      </c>
    </row>
    <row r="13" spans="1:10">
      <c r="A13" s="4">
        <v>611</v>
      </c>
      <c r="B13" s="4">
        <v>22</v>
      </c>
      <c r="C13" s="4"/>
      <c r="D13" s="4"/>
      <c r="E13" s="4"/>
      <c r="F13" s="4"/>
      <c r="G13" s="4"/>
      <c r="I13" s="4"/>
      <c r="J13" s="4"/>
    </row>
    <row r="14" spans="1:10">
      <c r="A14" s="4">
        <v>374</v>
      </c>
      <c r="B14" s="4">
        <v>22</v>
      </c>
      <c r="C14" s="4"/>
      <c r="D14" s="4"/>
      <c r="E14" s="4"/>
      <c r="F14" s="4"/>
      <c r="G14" s="4"/>
      <c r="I14" s="4"/>
      <c r="J14" s="4"/>
    </row>
    <row r="15" spans="1:10">
      <c r="A15" s="4">
        <v>659</v>
      </c>
      <c r="B15" s="4">
        <v>22</v>
      </c>
      <c r="C15" s="4"/>
      <c r="D15" s="4"/>
      <c r="E15" s="4"/>
      <c r="F15" s="4"/>
      <c r="G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I16" s="4"/>
      <c r="J16" s="4"/>
    </row>
    <row r="17" spans="1:10">
      <c r="A17" s="26">
        <v>42342</v>
      </c>
      <c r="B17" s="4"/>
      <c r="C17" s="4"/>
      <c r="D17" s="4"/>
      <c r="E17" s="4"/>
      <c r="F17" s="4"/>
      <c r="G17" s="4"/>
      <c r="I17" s="4"/>
      <c r="J17" s="4"/>
    </row>
    <row r="18" spans="1:10">
      <c r="A18" s="22" t="s">
        <v>1</v>
      </c>
      <c r="B18" s="7" t="s">
        <v>30</v>
      </c>
      <c r="C18" s="22" t="s">
        <v>2</v>
      </c>
      <c r="D18" s="22" t="s">
        <v>3</v>
      </c>
      <c r="E18" s="22" t="s">
        <v>4</v>
      </c>
      <c r="F18" s="22" t="s">
        <v>7</v>
      </c>
      <c r="G18" s="22" t="s">
        <v>8</v>
      </c>
      <c r="H18" s="17" t="s">
        <v>6</v>
      </c>
      <c r="I18" s="22" t="s">
        <v>10</v>
      </c>
      <c r="J18" s="22" t="s">
        <v>11</v>
      </c>
    </row>
    <row r="19" spans="1:10">
      <c r="A19" s="4">
        <v>611</v>
      </c>
      <c r="B19" s="4">
        <v>24</v>
      </c>
      <c r="C19" s="4">
        <v>5.49</v>
      </c>
      <c r="D19" s="4">
        <v>6.06</v>
      </c>
      <c r="E19" s="4">
        <v>6.19</v>
      </c>
      <c r="F19" s="4">
        <f>D19-C19</f>
        <v>0.5699999999999994</v>
      </c>
      <c r="G19" s="4">
        <f>E19-C19</f>
        <v>0.70000000000000018</v>
      </c>
      <c r="H19" s="18">
        <f>AVERAGE(F19:G19)</f>
        <v>0.63499999999999979</v>
      </c>
      <c r="I19" s="4">
        <f>STDEV(F19:G19)</f>
        <v>9.1923881554251546E-2</v>
      </c>
      <c r="J19" s="4">
        <f>I19/(SQRT(2))</f>
        <v>6.5000000000000252E-2</v>
      </c>
    </row>
    <row r="20" spans="1:10">
      <c r="A20" s="4">
        <v>374</v>
      </c>
      <c r="B20" s="4">
        <v>24</v>
      </c>
      <c r="C20" s="4">
        <v>10.3</v>
      </c>
      <c r="D20" s="4">
        <v>19.399999999999999</v>
      </c>
      <c r="E20" s="4">
        <v>24.2</v>
      </c>
      <c r="F20" s="4">
        <f>D20-C20</f>
        <v>9.0999999999999979</v>
      </c>
      <c r="G20" s="4">
        <f>E20-C20</f>
        <v>13.899999999999999</v>
      </c>
      <c r="H20" s="18">
        <f>AVERAGE(F20:G20)</f>
        <v>11.499999999999998</v>
      </c>
      <c r="I20" s="4">
        <f>STDEV(F20:G20)</f>
        <v>3.3941125496954254</v>
      </c>
      <c r="J20" s="4">
        <f t="shared" ref="J20:J21" si="0">I20/(SQRT(2))</f>
        <v>2.3999999999999981</v>
      </c>
    </row>
    <row r="21" spans="1:10">
      <c r="A21" s="4">
        <v>659</v>
      </c>
      <c r="B21" s="4">
        <v>24</v>
      </c>
      <c r="C21" s="4">
        <v>8.61</v>
      </c>
      <c r="D21" s="4">
        <v>12.3</v>
      </c>
      <c r="E21" s="4">
        <v>12.6</v>
      </c>
      <c r="F21" s="4">
        <f>D21-C21</f>
        <v>3.6900000000000013</v>
      </c>
      <c r="G21" s="4">
        <f>E21-C21</f>
        <v>3.99</v>
      </c>
      <c r="H21" s="18">
        <f>AVERAGE(F21:G21)</f>
        <v>3.8400000000000007</v>
      </c>
      <c r="I21" s="4">
        <f>STDEV(F21:G21)</f>
        <v>0.21213203435596351</v>
      </c>
      <c r="J21" s="4">
        <f t="shared" si="0"/>
        <v>0.14999999999999947</v>
      </c>
    </row>
    <row r="22" spans="1:10">
      <c r="A22" s="4"/>
      <c r="B22" s="4"/>
      <c r="C22" s="4"/>
      <c r="D22" s="4"/>
      <c r="E22" s="4"/>
      <c r="F22" s="4"/>
      <c r="G22" s="4"/>
      <c r="I22" s="4"/>
      <c r="J22" s="4"/>
    </row>
    <row r="23" spans="1:10">
      <c r="A23" s="26">
        <v>42346</v>
      </c>
      <c r="B23" s="4"/>
      <c r="C23" s="4"/>
      <c r="D23" s="4"/>
      <c r="E23" s="4"/>
      <c r="F23" s="4"/>
      <c r="G23" s="4"/>
      <c r="I23" s="4"/>
      <c r="J23" s="4"/>
    </row>
    <row r="24" spans="1:10">
      <c r="A24" s="22" t="s">
        <v>1</v>
      </c>
      <c r="B24" s="7" t="s">
        <v>30</v>
      </c>
      <c r="C24" s="22" t="s">
        <v>2</v>
      </c>
      <c r="D24" s="22" t="s">
        <v>3</v>
      </c>
      <c r="E24" s="22" t="s">
        <v>4</v>
      </c>
      <c r="F24" s="22" t="s">
        <v>7</v>
      </c>
      <c r="G24" s="22" t="s">
        <v>8</v>
      </c>
      <c r="H24" s="17" t="s">
        <v>6</v>
      </c>
      <c r="I24" s="22" t="s">
        <v>10</v>
      </c>
      <c r="J24" s="22" t="s">
        <v>11</v>
      </c>
    </row>
    <row r="25" spans="1:10">
      <c r="A25" s="4">
        <v>611</v>
      </c>
      <c r="B25" s="4">
        <v>28</v>
      </c>
      <c r="C25" s="4">
        <v>6.67</v>
      </c>
      <c r="D25" s="4">
        <v>7.48</v>
      </c>
      <c r="E25" s="4">
        <v>7.5</v>
      </c>
      <c r="F25" s="4">
        <f>D25-C25</f>
        <v>0.8100000000000005</v>
      </c>
      <c r="G25" s="4">
        <f>E25-C25</f>
        <v>0.83000000000000007</v>
      </c>
      <c r="H25" s="18">
        <f>AVERAGE(F25:G25)</f>
        <v>0.82000000000000028</v>
      </c>
      <c r="I25" s="4">
        <f>STDEV(F25:G25)</f>
        <v>1.4142135623730649E-2</v>
      </c>
      <c r="J25" s="4">
        <f>I25/(SQRT(2))</f>
        <v>9.9999999999997868E-3</v>
      </c>
    </row>
    <row r="26" spans="1:10">
      <c r="A26" s="4">
        <v>374</v>
      </c>
      <c r="B26" s="4">
        <v>28</v>
      </c>
      <c r="C26" s="4">
        <v>7.47</v>
      </c>
      <c r="D26" s="4">
        <v>16.7</v>
      </c>
      <c r="E26" s="4">
        <v>16.399999999999999</v>
      </c>
      <c r="F26" s="4">
        <f>D26-C26</f>
        <v>9.23</v>
      </c>
      <c r="G26" s="4">
        <f>E26-C26</f>
        <v>8.93</v>
      </c>
      <c r="H26" s="18">
        <f>AVERAGE(F26:G26)</f>
        <v>9.08</v>
      </c>
      <c r="I26" s="4">
        <f>STDEV(F26:G26)</f>
        <v>0.21213203435596475</v>
      </c>
      <c r="J26" s="4">
        <f t="shared" ref="J26:J27" si="1">I26/(SQRT(2))</f>
        <v>0.15000000000000036</v>
      </c>
    </row>
    <row r="27" spans="1:10">
      <c r="A27" s="4">
        <v>659</v>
      </c>
      <c r="B27" s="4">
        <v>28</v>
      </c>
      <c r="C27" s="4">
        <v>8.6</v>
      </c>
      <c r="D27" s="4">
        <v>13.9</v>
      </c>
      <c r="E27" s="4">
        <v>14.2</v>
      </c>
      <c r="F27" s="4">
        <f>D27-C27</f>
        <v>5.3000000000000007</v>
      </c>
      <c r="G27" s="4">
        <f>E27-C27</f>
        <v>5.6</v>
      </c>
      <c r="H27" s="18">
        <f>AVERAGE(F27:G27)</f>
        <v>5.45</v>
      </c>
      <c r="I27" s="4">
        <f>STDEV(F27:G27)</f>
        <v>0.21213203435596351</v>
      </c>
      <c r="J27" s="4">
        <f t="shared" si="1"/>
        <v>0.14999999999999947</v>
      </c>
    </row>
    <row r="28" spans="1:10">
      <c r="A28" s="4"/>
      <c r="B28" s="4"/>
      <c r="C28" s="4"/>
      <c r="D28" s="4"/>
      <c r="E28" s="4"/>
      <c r="F28" s="4"/>
      <c r="G28" s="4"/>
      <c r="I28" s="4"/>
      <c r="J28" s="4"/>
    </row>
    <row r="29" spans="1:10">
      <c r="A29" s="26">
        <v>42348</v>
      </c>
      <c r="B29" s="4"/>
      <c r="C29" s="4"/>
      <c r="D29" s="4"/>
      <c r="E29" s="4"/>
      <c r="F29" s="4"/>
      <c r="G29" s="4"/>
      <c r="I29" s="4"/>
      <c r="J29" s="4"/>
    </row>
    <row r="30" spans="1:10">
      <c r="A30" s="22" t="s">
        <v>1</v>
      </c>
      <c r="B30" s="7" t="s">
        <v>30</v>
      </c>
      <c r="C30" s="22" t="s">
        <v>2</v>
      </c>
      <c r="D30" s="22" t="s">
        <v>3</v>
      </c>
      <c r="E30" s="22" t="s">
        <v>4</v>
      </c>
      <c r="F30" s="22" t="s">
        <v>7</v>
      </c>
      <c r="G30" s="22" t="s">
        <v>8</v>
      </c>
      <c r="H30" s="17" t="s">
        <v>6</v>
      </c>
      <c r="I30" s="22" t="s">
        <v>10</v>
      </c>
      <c r="J30" s="22" t="s">
        <v>11</v>
      </c>
    </row>
    <row r="31" spans="1:10">
      <c r="A31" s="4">
        <v>611</v>
      </c>
      <c r="B31" s="4">
        <v>30</v>
      </c>
      <c r="C31" s="4">
        <v>7.22</v>
      </c>
      <c r="D31" s="4">
        <v>8.8699999999999992</v>
      </c>
      <c r="E31" s="4">
        <v>8.82</v>
      </c>
      <c r="F31" s="4">
        <f>D31-C31</f>
        <v>1.6499999999999995</v>
      </c>
      <c r="G31" s="4">
        <f>E31-C31</f>
        <v>1.6000000000000005</v>
      </c>
      <c r="H31" s="18">
        <f>AVERAGE(F31:G31)</f>
        <v>1.625</v>
      </c>
      <c r="I31" s="4">
        <f>STDEV(F31:G31)</f>
        <v>3.535533905932662E-2</v>
      </c>
      <c r="J31" s="4">
        <f>I31/(SQRT(2))</f>
        <v>2.4999999999999464E-2</v>
      </c>
    </row>
    <row r="32" spans="1:10">
      <c r="A32" s="4">
        <v>374</v>
      </c>
      <c r="B32" s="4">
        <v>30</v>
      </c>
      <c r="C32" s="4"/>
      <c r="D32" s="4"/>
      <c r="E32" s="4"/>
      <c r="F32" s="4"/>
      <c r="G32" s="4"/>
      <c r="I32" s="4"/>
      <c r="J32" s="4"/>
    </row>
    <row r="33" spans="1:10">
      <c r="A33" s="4">
        <v>659</v>
      </c>
      <c r="B33" s="4">
        <v>30</v>
      </c>
      <c r="C33" s="4">
        <v>8.19</v>
      </c>
      <c r="D33" s="4">
        <v>16.600000000000001</v>
      </c>
      <c r="E33" s="4">
        <v>16.7</v>
      </c>
      <c r="F33" s="4">
        <f>D33-C33</f>
        <v>8.4100000000000019</v>
      </c>
      <c r="G33" s="4">
        <f>E33-C33</f>
        <v>8.51</v>
      </c>
      <c r="H33" s="18">
        <f>AVERAGE(F33:G33)</f>
        <v>8.4600000000000009</v>
      </c>
      <c r="I33" s="4">
        <f>STDEV(F33:G33)</f>
        <v>7.0710678118653239E-2</v>
      </c>
      <c r="J33" s="4">
        <f t="shared" ref="J33" si="2">I33/(SQRT(2))</f>
        <v>4.9999999999998927E-2</v>
      </c>
    </row>
    <row r="34" spans="1:10">
      <c r="A34" s="4"/>
      <c r="B34" s="4"/>
      <c r="C34" s="4"/>
      <c r="D34" s="4"/>
      <c r="E34" s="4"/>
      <c r="F34" s="4"/>
      <c r="G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17"/>
      <c r="I35" s="4"/>
      <c r="J35" s="4"/>
    </row>
    <row r="36" spans="1:10" s="23" customFormat="1">
      <c r="A36" s="44" t="s">
        <v>31</v>
      </c>
      <c r="B36" s="44"/>
      <c r="C36" s="44"/>
      <c r="D36" s="44"/>
      <c r="E36" s="44"/>
      <c r="F36" s="44"/>
      <c r="G36" s="44"/>
      <c r="H36" s="45"/>
      <c r="I36" s="44"/>
      <c r="J36" s="44"/>
    </row>
    <row r="37" spans="1:10" s="24" customFormat="1">
      <c r="H37" s="25"/>
    </row>
    <row r="38" spans="1:10">
      <c r="A38" s="26">
        <v>42339</v>
      </c>
      <c r="B38" s="4"/>
      <c r="C38" s="4"/>
      <c r="D38" s="4"/>
      <c r="E38" s="4"/>
      <c r="F38" s="4"/>
      <c r="G38" s="4"/>
      <c r="H38" s="17"/>
      <c r="I38" s="4"/>
      <c r="J38" s="4"/>
    </row>
    <row r="39" spans="1:10">
      <c r="A39" s="22" t="s">
        <v>1</v>
      </c>
      <c r="B39" s="7" t="s">
        <v>30</v>
      </c>
      <c r="C39" s="22" t="s">
        <v>39</v>
      </c>
      <c r="D39" s="22" t="s">
        <v>3</v>
      </c>
      <c r="E39" s="22" t="s">
        <v>4</v>
      </c>
      <c r="F39" s="22" t="s">
        <v>7</v>
      </c>
      <c r="G39" s="22" t="s">
        <v>8</v>
      </c>
      <c r="H39" s="17" t="s">
        <v>6</v>
      </c>
      <c r="I39" s="22" t="s">
        <v>10</v>
      </c>
      <c r="J39" s="22" t="s">
        <v>11</v>
      </c>
    </row>
    <row r="40" spans="1:10">
      <c r="A40" s="4">
        <v>611</v>
      </c>
      <c r="B40" s="4">
        <v>21</v>
      </c>
      <c r="C40" s="4"/>
      <c r="D40" s="4"/>
      <c r="E40" s="4"/>
      <c r="F40" s="4"/>
      <c r="G40" s="4"/>
      <c r="I40" s="4"/>
      <c r="J40" s="4"/>
    </row>
    <row r="41" spans="1:10">
      <c r="A41" s="4">
        <v>374</v>
      </c>
      <c r="B41" s="4">
        <v>21</v>
      </c>
      <c r="C41" s="4"/>
      <c r="D41" s="4"/>
      <c r="E41" s="4"/>
      <c r="F41" s="4"/>
      <c r="G41" s="4"/>
      <c r="I41" s="4"/>
      <c r="J41" s="4"/>
    </row>
    <row r="42" spans="1:10">
      <c r="A42" s="4">
        <v>659</v>
      </c>
      <c r="B42" s="4">
        <v>21</v>
      </c>
      <c r="C42" s="4"/>
      <c r="D42" s="4"/>
      <c r="E42" s="4"/>
      <c r="F42" s="4"/>
      <c r="G42" s="4"/>
      <c r="I42" s="4"/>
      <c r="J42" s="4"/>
    </row>
    <row r="43" spans="1:10">
      <c r="A43" s="11"/>
      <c r="B43" s="4"/>
      <c r="C43" s="4"/>
      <c r="D43" s="4"/>
      <c r="E43" s="4"/>
      <c r="F43" s="4"/>
      <c r="G43" s="4"/>
      <c r="I43" s="4"/>
      <c r="J43" s="4"/>
    </row>
    <row r="44" spans="1:10">
      <c r="A44" s="26">
        <v>42340</v>
      </c>
      <c r="B44" s="4"/>
      <c r="C44" s="4"/>
      <c r="D44" s="4"/>
      <c r="E44" s="4"/>
      <c r="F44" s="4"/>
      <c r="G44" s="4"/>
      <c r="I44" s="4"/>
      <c r="J44" s="4"/>
    </row>
    <row r="45" spans="1:10">
      <c r="A45" s="22" t="s">
        <v>1</v>
      </c>
      <c r="B45" s="7" t="s">
        <v>30</v>
      </c>
      <c r="C45" s="22" t="s">
        <v>39</v>
      </c>
      <c r="D45" s="22" t="s">
        <v>3</v>
      </c>
      <c r="E45" s="22" t="s">
        <v>4</v>
      </c>
      <c r="F45" s="22" t="s">
        <v>7</v>
      </c>
      <c r="G45" s="22" t="s">
        <v>8</v>
      </c>
      <c r="H45" s="17" t="s">
        <v>6</v>
      </c>
      <c r="I45" s="22" t="s">
        <v>10</v>
      </c>
      <c r="J45" s="22" t="s">
        <v>11</v>
      </c>
    </row>
    <row r="46" spans="1:10">
      <c r="A46" s="4">
        <v>611</v>
      </c>
      <c r="B46" s="4">
        <v>22</v>
      </c>
      <c r="C46" s="4"/>
      <c r="D46" s="4"/>
      <c r="E46" s="4"/>
      <c r="F46" s="4"/>
      <c r="G46" s="4"/>
      <c r="I46" s="4"/>
      <c r="J46" s="4"/>
    </row>
    <row r="47" spans="1:10">
      <c r="A47" s="4">
        <v>374</v>
      </c>
      <c r="B47" s="4">
        <v>22</v>
      </c>
      <c r="C47" s="4"/>
      <c r="D47" s="4"/>
      <c r="E47" s="4"/>
      <c r="F47" s="4"/>
      <c r="G47" s="4"/>
      <c r="I47" s="4"/>
      <c r="J47" s="4"/>
    </row>
    <row r="48" spans="1:10">
      <c r="A48" s="4">
        <v>659</v>
      </c>
      <c r="B48" s="4">
        <v>22</v>
      </c>
      <c r="C48" s="4"/>
      <c r="D48" s="4"/>
      <c r="E48" s="4"/>
      <c r="F48" s="4"/>
      <c r="G48" s="4"/>
      <c r="I48" s="4"/>
      <c r="J48" s="4"/>
    </row>
    <row r="49" spans="1:10">
      <c r="A49" s="4"/>
      <c r="B49" s="4"/>
      <c r="C49" s="4"/>
      <c r="D49" s="4"/>
      <c r="E49" s="4"/>
      <c r="F49" s="4"/>
      <c r="G49" s="4"/>
      <c r="I49" s="4"/>
      <c r="J49" s="4"/>
    </row>
    <row r="50" spans="1:10">
      <c r="A50" s="26">
        <v>42342</v>
      </c>
      <c r="B50" s="4"/>
      <c r="C50" s="4"/>
      <c r="D50" s="4"/>
      <c r="E50" s="4"/>
      <c r="F50" s="4"/>
      <c r="G50" s="4"/>
      <c r="I50" s="4"/>
      <c r="J50" s="4"/>
    </row>
    <row r="51" spans="1:10">
      <c r="A51" s="22" t="s">
        <v>1</v>
      </c>
      <c r="B51" s="7" t="s">
        <v>30</v>
      </c>
      <c r="C51" s="22" t="s">
        <v>39</v>
      </c>
      <c r="D51" s="22" t="s">
        <v>3</v>
      </c>
      <c r="E51" s="22" t="s">
        <v>4</v>
      </c>
      <c r="F51" s="22" t="s">
        <v>7</v>
      </c>
      <c r="G51" s="22" t="s">
        <v>8</v>
      </c>
      <c r="H51" s="17" t="s">
        <v>6</v>
      </c>
      <c r="I51" s="22" t="s">
        <v>10</v>
      </c>
      <c r="J51" s="22" t="s">
        <v>11</v>
      </c>
    </row>
    <row r="52" spans="1:10">
      <c r="A52" s="4">
        <v>611</v>
      </c>
      <c r="B52" s="4">
        <v>24</v>
      </c>
      <c r="C52" s="4">
        <v>0.78</v>
      </c>
      <c r="D52" s="4">
        <v>5.85</v>
      </c>
      <c r="E52" s="4">
        <v>6.27</v>
      </c>
      <c r="F52" s="4">
        <f>D52-C52</f>
        <v>5.0699999999999994</v>
      </c>
      <c r="G52" s="4">
        <f>E52-C52</f>
        <v>5.4899999999999993</v>
      </c>
      <c r="H52" s="18">
        <f>AVERAGE(F52:G52)</f>
        <v>5.2799999999999994</v>
      </c>
      <c r="I52" s="4">
        <f>STDEV(F52:G52)</f>
        <v>0.29698484809834991</v>
      </c>
      <c r="J52" s="4">
        <f>I52/(SQRT(2))</f>
        <v>0.20999999999999994</v>
      </c>
    </row>
    <row r="53" spans="1:10">
      <c r="A53" s="4">
        <v>374</v>
      </c>
      <c r="B53" s="4">
        <v>24</v>
      </c>
      <c r="C53" s="4">
        <v>9.09</v>
      </c>
      <c r="D53" s="4">
        <v>50</v>
      </c>
      <c r="E53" s="4">
        <v>64.3</v>
      </c>
      <c r="F53" s="4">
        <f t="shared" ref="F53:F54" si="3">D53-C53</f>
        <v>40.909999999999997</v>
      </c>
      <c r="G53" s="4">
        <f t="shared" ref="G53:G54" si="4">E53-C53</f>
        <v>55.209999999999994</v>
      </c>
      <c r="H53" s="18">
        <f t="shared" ref="H53:H54" si="5">AVERAGE(F53:G53)</f>
        <v>48.059999999999995</v>
      </c>
      <c r="I53" s="4">
        <f t="shared" ref="I53:I54" si="6">STDEV(F53:G53)</f>
        <v>10.11162697096767</v>
      </c>
      <c r="J53" s="4">
        <f t="shared" ref="J53:J54" si="7">I53/(SQRT(2))</f>
        <v>7.1500000000000279</v>
      </c>
    </row>
    <row r="54" spans="1:10">
      <c r="A54" s="4">
        <v>659</v>
      </c>
      <c r="B54" s="4">
        <v>24</v>
      </c>
      <c r="C54" s="4">
        <v>1.93</v>
      </c>
      <c r="D54" s="4">
        <v>20</v>
      </c>
      <c r="E54" s="4">
        <v>21.3</v>
      </c>
      <c r="F54" s="4">
        <f t="shared" si="3"/>
        <v>18.07</v>
      </c>
      <c r="G54" s="4">
        <f t="shared" si="4"/>
        <v>19.37</v>
      </c>
      <c r="H54" s="18">
        <f t="shared" si="5"/>
        <v>18.72</v>
      </c>
      <c r="I54" s="4">
        <f t="shared" si="6"/>
        <v>0.9192388155425123</v>
      </c>
      <c r="J54" s="4">
        <f t="shared" si="7"/>
        <v>0.65000000000000036</v>
      </c>
    </row>
    <row r="55" spans="1:10">
      <c r="A55" s="4"/>
      <c r="B55" s="4"/>
      <c r="C55" s="4"/>
      <c r="D55" s="4"/>
      <c r="E55" s="4"/>
      <c r="F55" s="4"/>
      <c r="G55" s="4"/>
      <c r="I55" s="4"/>
      <c r="J55" s="4"/>
    </row>
    <row r="56" spans="1:10">
      <c r="A56" s="26">
        <v>42346</v>
      </c>
      <c r="B56" s="4"/>
      <c r="C56" s="4"/>
      <c r="D56" s="4"/>
      <c r="E56" s="4"/>
      <c r="F56" s="4"/>
      <c r="G56" s="4"/>
      <c r="I56" s="4"/>
      <c r="J56" s="4"/>
    </row>
    <row r="57" spans="1:10">
      <c r="A57" s="22" t="s">
        <v>1</v>
      </c>
      <c r="B57" s="7" t="s">
        <v>30</v>
      </c>
      <c r="C57" s="22" t="s">
        <v>39</v>
      </c>
      <c r="D57" s="22" t="s">
        <v>3</v>
      </c>
      <c r="E57" s="22" t="s">
        <v>4</v>
      </c>
      <c r="F57" s="22" t="s">
        <v>7</v>
      </c>
      <c r="G57" s="22" t="s">
        <v>8</v>
      </c>
      <c r="H57" s="17" t="s">
        <v>6</v>
      </c>
      <c r="I57" s="22" t="s">
        <v>10</v>
      </c>
      <c r="J57" s="22" t="s">
        <v>11</v>
      </c>
    </row>
    <row r="58" spans="1:10">
      <c r="A58" s="4">
        <v>611</v>
      </c>
      <c r="B58" s="4">
        <v>28</v>
      </c>
      <c r="C58" s="4">
        <v>0.91</v>
      </c>
      <c r="D58" s="4">
        <v>2.5</v>
      </c>
      <c r="E58" s="4">
        <v>2.48</v>
      </c>
      <c r="F58" s="4">
        <f>D58-C58</f>
        <v>1.5899999999999999</v>
      </c>
      <c r="G58" s="4">
        <f>E58-C58</f>
        <v>1.5699999999999998</v>
      </c>
      <c r="H58" s="18">
        <f>AVERAGE(F58:G58)</f>
        <v>1.5799999999999998</v>
      </c>
      <c r="I58" s="4">
        <f>STDEV(F58:G58)</f>
        <v>1.4142135623730963E-2</v>
      </c>
      <c r="J58" s="4">
        <f>I58/(SQRT(2))</f>
        <v>1.0000000000000009E-2</v>
      </c>
    </row>
    <row r="59" spans="1:10">
      <c r="A59" s="4">
        <v>374</v>
      </c>
      <c r="B59" s="4">
        <v>28</v>
      </c>
      <c r="C59" s="4"/>
      <c r="D59" s="4"/>
      <c r="E59" s="4"/>
      <c r="F59" s="4"/>
      <c r="G59" s="4"/>
      <c r="I59" s="4"/>
      <c r="J59" s="4"/>
    </row>
    <row r="60" spans="1:10">
      <c r="A60" s="4">
        <v>659</v>
      </c>
      <c r="B60" s="4">
        <v>28</v>
      </c>
      <c r="C60" s="4">
        <v>2.97</v>
      </c>
      <c r="D60" s="4">
        <v>21.1</v>
      </c>
      <c r="E60" s="4">
        <v>21.6</v>
      </c>
      <c r="F60" s="4">
        <f t="shared" ref="F60" si="8">D60-C60</f>
        <v>18.130000000000003</v>
      </c>
      <c r="G60" s="4">
        <f t="shared" ref="G60" si="9">E60-C60</f>
        <v>18.630000000000003</v>
      </c>
      <c r="H60" s="18">
        <f t="shared" ref="H60" si="10">AVERAGE(F60:G60)</f>
        <v>18.380000000000003</v>
      </c>
      <c r="I60" s="4">
        <f t="shared" ref="I60" si="11">STDEV(F60:G60)</f>
        <v>0.35355339059327379</v>
      </c>
      <c r="J60" s="4">
        <f t="shared" ref="J60" si="12">I60/(SQRT(2))</f>
        <v>0.25</v>
      </c>
    </row>
    <row r="61" spans="1:10">
      <c r="A61" s="4"/>
      <c r="B61" s="4"/>
      <c r="C61" s="4"/>
      <c r="D61" s="4"/>
      <c r="E61" s="4"/>
      <c r="F61" s="4"/>
      <c r="G61" s="4"/>
      <c r="I61" s="4"/>
      <c r="J61" s="4"/>
    </row>
    <row r="62" spans="1:10">
      <c r="A62" s="26">
        <v>42348</v>
      </c>
      <c r="B62" s="4"/>
      <c r="C62" s="4"/>
      <c r="D62" s="4"/>
      <c r="E62" s="4"/>
      <c r="F62" s="4"/>
      <c r="G62" s="4"/>
      <c r="I62" s="4"/>
      <c r="J62" s="4"/>
    </row>
    <row r="63" spans="1:10">
      <c r="A63" s="22" t="s">
        <v>1</v>
      </c>
      <c r="B63" s="7" t="s">
        <v>30</v>
      </c>
      <c r="C63" s="22" t="s">
        <v>39</v>
      </c>
      <c r="D63" s="22" t="s">
        <v>3</v>
      </c>
      <c r="E63" s="22" t="s">
        <v>4</v>
      </c>
      <c r="F63" s="22" t="s">
        <v>7</v>
      </c>
      <c r="G63" s="22" t="s">
        <v>8</v>
      </c>
      <c r="H63" s="17" t="s">
        <v>6</v>
      </c>
      <c r="I63" s="22" t="s">
        <v>10</v>
      </c>
      <c r="J63" s="22" t="s">
        <v>11</v>
      </c>
    </row>
    <row r="64" spans="1:10">
      <c r="A64" s="4">
        <v>611</v>
      </c>
      <c r="B64" s="4">
        <v>30</v>
      </c>
      <c r="C64" s="4">
        <v>2.66</v>
      </c>
      <c r="D64" s="4">
        <v>11</v>
      </c>
      <c r="E64" s="4">
        <v>10.199999999999999</v>
      </c>
      <c r="F64" s="4">
        <f>D64-C64</f>
        <v>8.34</v>
      </c>
      <c r="G64" s="4">
        <f>E64-C64</f>
        <v>7.5399999999999991</v>
      </c>
      <c r="H64" s="18">
        <f>AVERAGE(F64:G64)</f>
        <v>7.9399999999999995</v>
      </c>
      <c r="I64" s="4">
        <f>STDEV(F64:G64)</f>
        <v>0.56568542494923857</v>
      </c>
      <c r="J64" s="4">
        <f>I64/(SQRT(2))</f>
        <v>0.40000000000000036</v>
      </c>
    </row>
    <row r="65" spans="1:10">
      <c r="A65" s="4">
        <v>374</v>
      </c>
      <c r="B65" s="4">
        <v>30</v>
      </c>
      <c r="C65" s="4"/>
      <c r="D65" s="4"/>
      <c r="E65" s="4"/>
      <c r="F65" s="4"/>
      <c r="G65" s="4"/>
      <c r="I65" s="4"/>
      <c r="J65" s="4"/>
    </row>
    <row r="66" spans="1:10">
      <c r="A66" s="4">
        <v>659</v>
      </c>
      <c r="B66" s="4">
        <v>30</v>
      </c>
      <c r="C66" s="4">
        <v>2.0699999999999998</v>
      </c>
      <c r="D66" s="4">
        <v>32.299999999999997</v>
      </c>
      <c r="E66" s="4">
        <v>30</v>
      </c>
      <c r="F66" s="4">
        <f t="shared" ref="F66" si="13">D66-C66</f>
        <v>30.229999999999997</v>
      </c>
      <c r="G66" s="4">
        <f t="shared" ref="G66" si="14">E66-C66</f>
        <v>27.93</v>
      </c>
      <c r="H66" s="18">
        <f t="shared" ref="H66" si="15">AVERAGE(F66:G66)</f>
        <v>29.08</v>
      </c>
      <c r="I66" s="4">
        <f t="shared" ref="I66" si="16">STDEV(F66:G66)</f>
        <v>1.6263455967290572</v>
      </c>
      <c r="J66" s="4">
        <f t="shared" ref="J66" si="17">I66/(SQRT(2))</f>
        <v>1.1499999999999984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25" zoomScaleNormal="125" zoomScalePageLayoutView="125" workbookViewId="0">
      <selection activeCell="B10" sqref="B10"/>
    </sheetView>
  </sheetViews>
  <sheetFormatPr baseColWidth="10" defaultRowHeight="15" x14ac:dyDescent="0"/>
  <cols>
    <col min="1" max="1" width="17.1640625" customWidth="1"/>
  </cols>
  <sheetData>
    <row r="1" spans="1:13" s="52" customFormat="1">
      <c r="A1" s="52" t="s">
        <v>42</v>
      </c>
    </row>
    <row r="2" spans="1:13" s="46" customFormat="1"/>
    <row r="4" spans="1:13">
      <c r="A4" t="s">
        <v>40</v>
      </c>
      <c r="B4">
        <v>1</v>
      </c>
      <c r="C4">
        <v>7</v>
      </c>
      <c r="D4">
        <v>21</v>
      </c>
      <c r="E4">
        <v>24</v>
      </c>
      <c r="F4">
        <v>28</v>
      </c>
      <c r="G4">
        <v>30</v>
      </c>
    </row>
    <row r="5" spans="1:13">
      <c r="A5" t="s">
        <v>41</v>
      </c>
      <c r="B5" s="5">
        <v>41953</v>
      </c>
      <c r="C5" s="5">
        <v>41960</v>
      </c>
      <c r="D5" s="5">
        <v>41974</v>
      </c>
      <c r="E5" s="5">
        <v>41977</v>
      </c>
      <c r="F5" s="5">
        <v>41981</v>
      </c>
      <c r="G5" s="5">
        <v>41983</v>
      </c>
    </row>
    <row r="6" spans="1:13">
      <c r="A6" t="s">
        <v>43</v>
      </c>
    </row>
    <row r="7" spans="1:13">
      <c r="A7">
        <v>611</v>
      </c>
      <c r="B7" s="6">
        <v>0.38</v>
      </c>
      <c r="C7" s="6">
        <v>0.41899999999999998</v>
      </c>
      <c r="D7" s="6">
        <v>0.373</v>
      </c>
      <c r="E7" s="6">
        <v>0.32</v>
      </c>
      <c r="F7" s="6">
        <v>0.27500000000000002</v>
      </c>
      <c r="G7" s="6">
        <v>0.22600000000000001</v>
      </c>
    </row>
    <row r="8" spans="1:13">
      <c r="A8">
        <v>374</v>
      </c>
      <c r="B8" s="6">
        <v>0.38400000000000001</v>
      </c>
      <c r="C8" s="6">
        <v>0.45800000000000002</v>
      </c>
      <c r="D8" s="6">
        <v>0.158</v>
      </c>
      <c r="E8" s="6">
        <v>7.8E-2</v>
      </c>
      <c r="F8" s="6">
        <v>0.111</v>
      </c>
      <c r="G8" s="6">
        <v>7.6999999999999999E-2</v>
      </c>
      <c r="L8" s="12"/>
      <c r="M8" s="6"/>
    </row>
    <row r="9" spans="1:13">
      <c r="A9">
        <v>659</v>
      </c>
      <c r="B9" s="6">
        <v>0.32200000000000001</v>
      </c>
      <c r="C9" s="6">
        <v>0.41499999999999998</v>
      </c>
      <c r="D9" s="6">
        <v>0.36399999999999999</v>
      </c>
      <c r="E9" s="6">
        <v>0.33900000000000002</v>
      </c>
      <c r="F9" s="6">
        <v>0.30199999999999999</v>
      </c>
      <c r="G9" s="6">
        <v>0.30499999999999999</v>
      </c>
      <c r="L9" s="12"/>
      <c r="M9" s="6"/>
    </row>
    <row r="10" spans="1:13">
      <c r="L10" s="12"/>
      <c r="M10" s="6"/>
    </row>
    <row r="11" spans="1:13">
      <c r="L11" s="12"/>
      <c r="M11" s="6"/>
    </row>
    <row r="12" spans="1:13">
      <c r="L12" s="12"/>
      <c r="M12" s="6"/>
    </row>
    <row r="13" spans="1:13">
      <c r="L13" s="12"/>
      <c r="M13" s="6"/>
    </row>
    <row r="14" spans="1:13">
      <c r="L14" s="12"/>
      <c r="M14" s="6"/>
    </row>
    <row r="15" spans="1:13">
      <c r="L15" s="12"/>
      <c r="M15" s="6"/>
    </row>
    <row r="16" spans="1:13">
      <c r="L16" s="12"/>
      <c r="M16" s="6"/>
    </row>
    <row r="17" spans="12:13">
      <c r="L17" s="12"/>
      <c r="M17" s="6"/>
    </row>
    <row r="18" spans="12:13">
      <c r="L18" s="12"/>
      <c r="M18" s="6"/>
    </row>
    <row r="19" spans="12:13">
      <c r="L19" s="12"/>
      <c r="M19" s="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Cell Counts</vt:lpstr>
      <vt:lpstr>DAF-FM Mean 520</vt:lpstr>
      <vt:lpstr>H2-DCFDA</vt:lpstr>
      <vt:lpstr>FvFM</vt:lpstr>
    </vt:vector>
  </TitlesOfParts>
  <Company>Rutgers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Schieler</dc:creator>
  <cp:lastModifiedBy>Brittany Schieler</cp:lastModifiedBy>
  <cp:lastPrinted>2015-02-05T19:33:11Z</cp:lastPrinted>
  <dcterms:created xsi:type="dcterms:W3CDTF">2014-11-21T19:21:49Z</dcterms:created>
  <dcterms:modified xsi:type="dcterms:W3CDTF">2015-03-30T18:42:40Z</dcterms:modified>
</cp:coreProperties>
</file>