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900" yWindow="0" windowWidth="35060" windowHeight="2096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61" i="1" l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60" i="1"/>
  <c r="O81" i="1"/>
  <c r="N81" i="1"/>
  <c r="O78" i="1"/>
  <c r="N78" i="1"/>
  <c r="O75" i="1"/>
  <c r="N75" i="1"/>
  <c r="O72" i="1"/>
  <c r="N72" i="1"/>
  <c r="O69" i="1"/>
  <c r="N69" i="1"/>
  <c r="O66" i="1"/>
  <c r="N66" i="1"/>
  <c r="O63" i="1"/>
  <c r="N63" i="1"/>
  <c r="O60" i="1"/>
  <c r="N60" i="1"/>
  <c r="E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87" i="1"/>
  <c r="L81" i="1"/>
  <c r="K81" i="1"/>
  <c r="L78" i="1"/>
  <c r="K78" i="1"/>
  <c r="L75" i="1"/>
  <c r="K75" i="1"/>
  <c r="L72" i="1"/>
  <c r="K72" i="1"/>
  <c r="L69" i="1"/>
  <c r="K69" i="1"/>
  <c r="L66" i="1"/>
  <c r="K66" i="1"/>
  <c r="L63" i="1"/>
  <c r="K63" i="1"/>
  <c r="L60" i="1"/>
  <c r="K60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36" i="1"/>
  <c r="G36" i="1"/>
  <c r="G75" i="1"/>
  <c r="G77" i="1"/>
  <c r="G60" i="1"/>
  <c r="E60" i="1"/>
  <c r="G81" i="1"/>
  <c r="E81" i="1"/>
  <c r="G57" i="1"/>
  <c r="E57" i="1"/>
  <c r="G82" i="1"/>
  <c r="E82" i="1"/>
  <c r="G58" i="1"/>
  <c r="E58" i="1"/>
  <c r="G83" i="1"/>
  <c r="E83" i="1"/>
  <c r="G59" i="1"/>
  <c r="E59" i="1"/>
  <c r="G61" i="1"/>
  <c r="E61" i="1"/>
  <c r="G37" i="1"/>
  <c r="E37" i="1"/>
  <c r="G62" i="1"/>
  <c r="E62" i="1"/>
  <c r="G38" i="1"/>
  <c r="E38" i="1"/>
  <c r="G63" i="1"/>
  <c r="E63" i="1"/>
  <c r="G39" i="1"/>
  <c r="E39" i="1"/>
  <c r="G64" i="1"/>
  <c r="E64" i="1"/>
  <c r="G40" i="1"/>
  <c r="E40" i="1"/>
  <c r="G65" i="1"/>
  <c r="E65" i="1"/>
  <c r="G41" i="1"/>
  <c r="E41" i="1"/>
  <c r="G66" i="1"/>
  <c r="E66" i="1"/>
  <c r="G42" i="1"/>
  <c r="E42" i="1"/>
  <c r="G67" i="1"/>
  <c r="E67" i="1"/>
  <c r="G43" i="1"/>
  <c r="E43" i="1"/>
  <c r="G68" i="1"/>
  <c r="E68" i="1"/>
  <c r="G44" i="1"/>
  <c r="E44" i="1"/>
  <c r="G69" i="1"/>
  <c r="E69" i="1"/>
  <c r="G45" i="1"/>
  <c r="E45" i="1"/>
  <c r="G70" i="1"/>
  <c r="E70" i="1"/>
  <c r="G46" i="1"/>
  <c r="E46" i="1"/>
  <c r="G71" i="1"/>
  <c r="E71" i="1"/>
  <c r="G47" i="1"/>
  <c r="E47" i="1"/>
  <c r="G72" i="1"/>
  <c r="E72" i="1"/>
  <c r="G48" i="1"/>
  <c r="E48" i="1"/>
  <c r="G73" i="1"/>
  <c r="E73" i="1"/>
  <c r="G49" i="1"/>
  <c r="E49" i="1"/>
  <c r="G74" i="1"/>
  <c r="E74" i="1"/>
  <c r="G50" i="1"/>
  <c r="E50" i="1"/>
  <c r="E75" i="1"/>
  <c r="G51" i="1"/>
  <c r="E51" i="1"/>
  <c r="G76" i="1"/>
  <c r="E76" i="1"/>
  <c r="G52" i="1"/>
  <c r="E52" i="1"/>
  <c r="E77" i="1"/>
  <c r="G53" i="1"/>
  <c r="E53" i="1"/>
  <c r="G78" i="1"/>
  <c r="E78" i="1"/>
  <c r="G54" i="1"/>
  <c r="E54" i="1"/>
  <c r="G79" i="1"/>
  <c r="E79" i="1"/>
  <c r="G55" i="1"/>
  <c r="E55" i="1"/>
  <c r="G80" i="1"/>
  <c r="E80" i="1"/>
  <c r="G56" i="1"/>
  <c r="E56" i="1"/>
  <c r="J108" i="1"/>
  <c r="I108" i="1"/>
  <c r="J105" i="1"/>
  <c r="I105" i="1"/>
  <c r="J102" i="1"/>
  <c r="I102" i="1"/>
  <c r="J99" i="1"/>
  <c r="I99" i="1"/>
  <c r="J96" i="1"/>
  <c r="I96" i="1"/>
  <c r="J93" i="1"/>
  <c r="I93" i="1"/>
  <c r="J90" i="1"/>
  <c r="I90" i="1"/>
  <c r="J87" i="1"/>
  <c r="I87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36" i="1"/>
  <c r="C33" i="1"/>
  <c r="C12" i="1"/>
  <c r="B12" i="1"/>
</calcChain>
</file>

<file path=xl/sharedStrings.xml><?xml version="1.0" encoding="utf-8"?>
<sst xmlns="http://schemas.openxmlformats.org/spreadsheetml/2006/main" count="257" uniqueCount="98">
  <si>
    <t>Prey:predator ratio: 10</t>
  </si>
  <si>
    <t>n = 3</t>
  </si>
  <si>
    <t>First: Make Oxy-pt and Pt-only stocks (but add Pt to Oxy immediately before you begin filling plates)</t>
  </si>
  <si>
    <r>
      <rPr>
        <b/>
        <sz val="12"/>
        <color theme="1"/>
        <rFont val="Calibri"/>
        <family val="2"/>
        <scheme val="minor"/>
      </rPr>
      <t>Stock 1:</t>
    </r>
    <r>
      <rPr>
        <sz val="12"/>
        <color theme="1"/>
        <rFont val="Calibri"/>
        <family val="2"/>
        <scheme val="minor"/>
      </rPr>
      <t xml:space="preserve"> 50 ml of Oxy at 1000 cells/ml and Pt at 10,000 cells/ml</t>
    </r>
  </si>
  <si>
    <r>
      <rPr>
        <b/>
        <sz val="12"/>
        <color theme="1"/>
        <rFont val="Calibri"/>
        <family val="2"/>
        <scheme val="minor"/>
      </rPr>
      <t>Stock 2</t>
    </r>
    <r>
      <rPr>
        <sz val="12"/>
        <color theme="1"/>
        <rFont val="Calibri"/>
        <family val="2"/>
        <scheme val="minor"/>
      </rPr>
      <t>: 50 ml of Pt at 10,000 cells/ml in FSW</t>
    </r>
  </si>
  <si>
    <t>Oxy stock</t>
  </si>
  <si>
    <t xml:space="preserve">Pt stock </t>
  </si>
  <si>
    <t>T1= 24 hrs</t>
  </si>
  <si>
    <t>cells/ml</t>
  </si>
  <si>
    <t>Oxy vol for Stock-1</t>
  </si>
  <si>
    <t>Pt vol for Stocks 1&amp;2</t>
  </si>
  <si>
    <t>treatments</t>
  </si>
  <si>
    <t>treat</t>
  </si>
  <si>
    <t>pred</t>
  </si>
  <si>
    <t>prey</t>
  </si>
  <si>
    <t>Use DD stock</t>
  </si>
  <si>
    <t xml:space="preserve">DD Stock  </t>
  </si>
  <si>
    <t>DD (ul)</t>
  </si>
  <si>
    <t>n</t>
  </si>
  <si>
    <t>cell stock</t>
  </si>
  <si>
    <t xml:space="preserve">Stock vol  </t>
  </si>
  <si>
    <t>plate</t>
  </si>
  <si>
    <t>Oxy + Pt</t>
  </si>
  <si>
    <t>Oxy</t>
  </si>
  <si>
    <t>PtNOA</t>
  </si>
  <si>
    <t>untreated</t>
  </si>
  <si>
    <t>NA</t>
  </si>
  <si>
    <t>C</t>
  </si>
  <si>
    <t>B</t>
  </si>
  <si>
    <t>A</t>
  </si>
  <si>
    <t>Pt only</t>
  </si>
  <si>
    <t>none</t>
  </si>
  <si>
    <t>total samples:</t>
  </si>
  <si>
    <t>Experiment started 4:00pm 5/29/14</t>
  </si>
  <si>
    <t>Pt @log phase from 5/27/14</t>
  </si>
  <si>
    <t>Oxy was last fed on5/27</t>
  </si>
  <si>
    <t>Oxy @ 3325  cells/ml</t>
  </si>
  <si>
    <t>Pt @ 64425 cells/ml</t>
  </si>
  <si>
    <t>Pt Fv/Fm @ .5537</t>
  </si>
  <si>
    <t>Treatment</t>
  </si>
  <si>
    <t>Pt @ T0</t>
  </si>
  <si>
    <t>Oxy @ T0</t>
  </si>
  <si>
    <t>Pt @ T1</t>
  </si>
  <si>
    <t>Oxy @ T1</t>
  </si>
  <si>
    <t>1A</t>
  </si>
  <si>
    <t>1B</t>
  </si>
  <si>
    <t>1C</t>
  </si>
  <si>
    <t>2A</t>
  </si>
  <si>
    <t>2B</t>
  </si>
  <si>
    <t>2C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</si>
  <si>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</si>
  <si>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</si>
  <si>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</si>
  <si>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</si>
  <si>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</si>
  <si>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</si>
  <si>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</si>
  <si>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</si>
  <si>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</si>
  <si>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6A</t>
  </si>
  <si>
    <t>6B</t>
  </si>
  <si>
    <t>6C</t>
  </si>
  <si>
    <t>7A</t>
  </si>
  <si>
    <t>7B</t>
  </si>
  <si>
    <t>7C</t>
  </si>
  <si>
    <t>8A</t>
  </si>
  <si>
    <t>8B</t>
  </si>
  <si>
    <t>8C</t>
  </si>
  <si>
    <t>9A</t>
  </si>
  <si>
    <t>9B</t>
  </si>
  <si>
    <t>9C</t>
  </si>
  <si>
    <t>10A</t>
  </si>
  <si>
    <t>10B</t>
  </si>
  <si>
    <t>10C</t>
  </si>
  <si>
    <t>11A</t>
  </si>
  <si>
    <t>11B</t>
  </si>
  <si>
    <t>11C</t>
  </si>
  <si>
    <t>12A</t>
  </si>
  <si>
    <t>12B</t>
  </si>
  <si>
    <t>12C</t>
  </si>
  <si>
    <t>13A</t>
  </si>
  <si>
    <t>13B</t>
  </si>
  <si>
    <t>13C</t>
  </si>
  <si>
    <t>14A</t>
  </si>
  <si>
    <t>14B</t>
  </si>
  <si>
    <t>14C</t>
  </si>
  <si>
    <t>15A</t>
  </si>
  <si>
    <t>15B</t>
  </si>
  <si>
    <t>15C</t>
  </si>
  <si>
    <t>16A</t>
  </si>
  <si>
    <t>16B</t>
  </si>
  <si>
    <t>16c</t>
  </si>
  <si>
    <t>CON</t>
  </si>
  <si>
    <t>g</t>
  </si>
  <si>
    <t>mean</t>
  </si>
  <si>
    <t>SD</t>
  </si>
  <si>
    <t>level (uM DD)</t>
  </si>
  <si>
    <t xml:space="preserve">Plan: Treat diatoms with range of 2 4-decadienal (DD) and run grazing assay.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</si>
</sst>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scheme val="minor"/>
    </font>
    <font>
      <u/>
      <sz val="12"/>
      <color theme="1"/>
      <name val="Calibri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0" fillId="3" borderId="1" xfId="0" applyFill="1" applyBorder="1"/>
    <xf numFmtId="0" fontId="0" fillId="4" borderId="1" xfId="0" applyFill="1" applyBorder="1"/>
    <xf numFmtId="0" fontId="0" fillId="3" borderId="0" xfId="0" applyFill="1"/>
    <xf numFmtId="0" fontId="0" fillId="4" borderId="0" xfId="0" applyFill="1"/>
    <xf numFmtId="0" fontId="0" fillId="0" borderId="0" xfId="0" applyBorder="1"/>
    <xf numFmtId="0" fontId="0" fillId="0" borderId="0" xfId="0" applyBorder="1" applyAlignment="1">
      <alignment horizontal="left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2" xfId="0" applyFill="1" applyBorder="1"/>
    <xf numFmtId="0" fontId="0" fillId="0" borderId="3" xfId="0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1" fontId="0" fillId="0" borderId="3" xfId="0" applyNumberFormat="1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5" xfId="0" applyFill="1" applyBorder="1"/>
    <xf numFmtId="0" fontId="0" fillId="0" borderId="0" xfId="0" applyFill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Fill="1" applyBorder="1" applyAlignment="1">
      <alignment horizontal="left"/>
    </xf>
    <xf numFmtId="1" fontId="0" fillId="0" borderId="0" xfId="0" applyNumberFormat="1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0" xfId="0" applyFill="1" applyBorder="1"/>
    <xf numFmtId="0" fontId="0" fillId="0" borderId="7" xfId="0" applyFill="1" applyBorder="1" applyAlignment="1">
      <alignment horizontal="left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1" fontId="0" fillId="0" borderId="7" xfId="0" applyNumberFormat="1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9" xfId="0" applyFill="1" applyBorder="1"/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2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0" fillId="0" borderId="0" xfId="0" applyNumberFormat="1"/>
    <xf numFmtId="0" fontId="5" fillId="0" borderId="0" xfId="0" applyFont="1"/>
    <xf numFmtId="1" fontId="0" fillId="0" borderId="0" xfId="0" applyNumberFormat="1"/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0"/>
  <sheetViews>
    <sheetView tabSelected="1" zoomScale="75" zoomScaleNormal="75" zoomScalePageLayoutView="75" workbookViewId="0">
      <selection activeCell="S28" sqref="S28"/>
    </sheetView>
  </sheetViews>
  <sheetFormatPr baseColWidth="10" defaultColWidth="11" defaultRowHeight="15" x14ac:dyDescent="0"/>
  <cols>
    <col min="1" max="1" width="10.1640625" customWidth="1"/>
    <col min="5" max="13" width="8.33203125" customWidth="1"/>
  </cols>
  <sheetData>
    <row r="1" spans="1:14">
      <c r="A1" s="25" t="s">
        <v>97</v>
      </c>
    </row>
    <row r="2" spans="1:14">
      <c r="A2" t="s">
        <v>0</v>
      </c>
    </row>
    <row r="3" spans="1:14">
      <c r="A3" t="s">
        <v>1</v>
      </c>
    </row>
    <row r="4" spans="1:14">
      <c r="B4" s="1" t="s">
        <v>2</v>
      </c>
    </row>
    <row r="5" spans="1:14">
      <c r="B5" t="s">
        <v>3</v>
      </c>
    </row>
    <row r="6" spans="1:14">
      <c r="B6" t="s">
        <v>4</v>
      </c>
      <c r="G6" s="2" t="s">
        <v>34</v>
      </c>
      <c r="H6" s="2"/>
      <c r="I6" s="2"/>
    </row>
    <row r="7" spans="1:14">
      <c r="G7" t="s">
        <v>35</v>
      </c>
    </row>
    <row r="8" spans="1:14">
      <c r="B8" t="s">
        <v>5</v>
      </c>
      <c r="C8" t="s">
        <v>6</v>
      </c>
      <c r="G8" t="s">
        <v>7</v>
      </c>
    </row>
    <row r="9" spans="1:14">
      <c r="B9" t="s">
        <v>8</v>
      </c>
      <c r="C9" t="s">
        <v>8</v>
      </c>
    </row>
    <row r="10" spans="1:14">
      <c r="A10" s="3"/>
      <c r="B10" s="4">
        <v>3325</v>
      </c>
      <c r="C10" s="5">
        <v>64425</v>
      </c>
      <c r="D10" s="3"/>
      <c r="E10" s="3"/>
      <c r="F10" s="3"/>
      <c r="G10" s="3" t="s">
        <v>33</v>
      </c>
      <c r="H10" s="3"/>
      <c r="I10" s="3"/>
      <c r="J10" s="3"/>
      <c r="K10" s="3"/>
      <c r="L10" s="3"/>
      <c r="M10" s="3"/>
      <c r="N10" s="3"/>
    </row>
    <row r="11" spans="1:14">
      <c r="B11" t="s">
        <v>9</v>
      </c>
      <c r="C11" t="s">
        <v>10</v>
      </c>
      <c r="G11" t="s">
        <v>36</v>
      </c>
    </row>
    <row r="12" spans="1:14">
      <c r="B12" s="6">
        <f>(50*1000)/B10</f>
        <v>15.037593984962406</v>
      </c>
      <c r="C12" s="7">
        <f>(50*10000)/C10</f>
        <v>7.7609623593325576</v>
      </c>
      <c r="G12" t="s">
        <v>37</v>
      </c>
    </row>
    <row r="13" spans="1:14">
      <c r="G13" t="s">
        <v>38</v>
      </c>
    </row>
    <row r="14" spans="1:14">
      <c r="A14" s="8"/>
      <c r="B14" s="8"/>
      <c r="C14" s="8" t="s">
        <v>11</v>
      </c>
      <c r="D14" s="8"/>
      <c r="E14" s="8"/>
      <c r="F14" s="8"/>
      <c r="G14" s="8"/>
      <c r="H14" s="9"/>
      <c r="I14" s="10"/>
      <c r="J14" s="8"/>
      <c r="K14" s="8"/>
      <c r="L14" s="8"/>
      <c r="M14" s="8"/>
      <c r="N14" s="8"/>
    </row>
    <row r="15" spans="1:14">
      <c r="A15" s="11"/>
      <c r="B15" s="11" t="s">
        <v>12</v>
      </c>
      <c r="C15" s="11" t="s">
        <v>13</v>
      </c>
      <c r="D15" s="11" t="s">
        <v>14</v>
      </c>
      <c r="E15" s="11" t="s">
        <v>96</v>
      </c>
      <c r="F15" s="12" t="s">
        <v>15</v>
      </c>
      <c r="G15" s="12" t="s">
        <v>16</v>
      </c>
      <c r="H15" s="12" t="s">
        <v>17</v>
      </c>
      <c r="I15" s="11" t="s">
        <v>18</v>
      </c>
      <c r="J15" s="12" t="s">
        <v>19</v>
      </c>
      <c r="K15" s="12"/>
      <c r="L15" s="13" t="s">
        <v>20</v>
      </c>
      <c r="M15" s="14" t="s">
        <v>21</v>
      </c>
      <c r="N15" s="12"/>
    </row>
    <row r="16" spans="1:14">
      <c r="A16" s="15">
        <v>1</v>
      </c>
      <c r="B16" s="16" t="s">
        <v>22</v>
      </c>
      <c r="C16" s="16" t="s">
        <v>23</v>
      </c>
      <c r="D16" s="16" t="s">
        <v>24</v>
      </c>
      <c r="E16" s="17" t="s">
        <v>25</v>
      </c>
      <c r="F16" s="18" t="s">
        <v>26</v>
      </c>
      <c r="G16" s="19" t="s">
        <v>26</v>
      </c>
      <c r="H16" s="19" t="s">
        <v>26</v>
      </c>
      <c r="I16" s="20">
        <v>3</v>
      </c>
      <c r="J16" s="21">
        <v>1</v>
      </c>
      <c r="K16" s="21"/>
      <c r="L16" s="20">
        <v>2</v>
      </c>
      <c r="M16" s="22">
        <v>1</v>
      </c>
    </row>
    <row r="17" spans="1:14">
      <c r="A17" s="23">
        <v>2</v>
      </c>
      <c r="B17" s="24" t="s">
        <v>22</v>
      </c>
      <c r="C17" s="24" t="s">
        <v>23</v>
      </c>
      <c r="D17" s="24" t="s">
        <v>24</v>
      </c>
      <c r="E17" s="25">
        <v>0.05</v>
      </c>
      <c r="F17" s="25" t="s">
        <v>27</v>
      </c>
      <c r="G17" s="26">
        <v>100</v>
      </c>
      <c r="H17" s="26">
        <v>1</v>
      </c>
      <c r="I17" s="27">
        <v>3</v>
      </c>
      <c r="J17" s="28">
        <v>1</v>
      </c>
      <c r="K17" s="28"/>
      <c r="L17" s="27">
        <v>2</v>
      </c>
      <c r="M17" s="29">
        <v>1</v>
      </c>
    </row>
    <row r="18" spans="1:14">
      <c r="A18" s="23">
        <v>3</v>
      </c>
      <c r="B18" s="24" t="s">
        <v>22</v>
      </c>
      <c r="C18" s="24" t="s">
        <v>23</v>
      </c>
      <c r="D18" s="24" t="s">
        <v>24</v>
      </c>
      <c r="E18" s="25">
        <v>0.1</v>
      </c>
      <c r="F18" s="25" t="s">
        <v>27</v>
      </c>
      <c r="G18" s="26">
        <v>100</v>
      </c>
      <c r="H18" s="26">
        <v>2</v>
      </c>
      <c r="I18" s="27">
        <v>3</v>
      </c>
      <c r="J18" s="28">
        <v>1</v>
      </c>
      <c r="K18" s="28"/>
      <c r="L18" s="27">
        <v>2</v>
      </c>
      <c r="M18" s="29">
        <v>1</v>
      </c>
    </row>
    <row r="19" spans="1:14">
      <c r="A19" s="23">
        <v>4</v>
      </c>
      <c r="B19" s="24" t="s">
        <v>22</v>
      </c>
      <c r="C19" s="24" t="s">
        <v>23</v>
      </c>
      <c r="D19" s="24" t="s">
        <v>24</v>
      </c>
      <c r="E19">
        <v>0.15</v>
      </c>
      <c r="F19" s="25" t="s">
        <v>27</v>
      </c>
      <c r="G19" s="26">
        <v>100</v>
      </c>
      <c r="H19" s="26">
        <v>3</v>
      </c>
      <c r="I19" s="27">
        <v>3</v>
      </c>
      <c r="J19" s="28">
        <v>1</v>
      </c>
      <c r="K19" s="28"/>
      <c r="L19" s="27">
        <v>2</v>
      </c>
      <c r="M19" s="29">
        <v>1</v>
      </c>
    </row>
    <row r="20" spans="1:14">
      <c r="A20" s="23">
        <v>5</v>
      </c>
      <c r="B20" s="24" t="s">
        <v>22</v>
      </c>
      <c r="C20" s="24" t="s">
        <v>23</v>
      </c>
      <c r="D20" s="24" t="s">
        <v>24</v>
      </c>
      <c r="E20" s="25">
        <v>0.2</v>
      </c>
      <c r="F20" s="25" t="s">
        <v>28</v>
      </c>
      <c r="G20" s="26">
        <v>1000</v>
      </c>
      <c r="H20" s="26">
        <v>0.4</v>
      </c>
      <c r="I20" s="27">
        <v>3</v>
      </c>
      <c r="J20" s="28">
        <v>1</v>
      </c>
      <c r="K20" s="28"/>
      <c r="L20" s="27">
        <v>2</v>
      </c>
      <c r="M20" s="29">
        <v>1</v>
      </c>
    </row>
    <row r="21" spans="1:14">
      <c r="A21" s="23">
        <v>6</v>
      </c>
      <c r="B21" s="24" t="s">
        <v>22</v>
      </c>
      <c r="C21" s="24" t="s">
        <v>23</v>
      </c>
      <c r="D21" s="24" t="s">
        <v>24</v>
      </c>
      <c r="E21" s="25">
        <v>0.5</v>
      </c>
      <c r="F21" s="25" t="s">
        <v>28</v>
      </c>
      <c r="G21" s="26">
        <v>1000</v>
      </c>
      <c r="H21" s="26">
        <v>1</v>
      </c>
      <c r="I21" s="27">
        <v>3</v>
      </c>
      <c r="J21" s="28">
        <v>1</v>
      </c>
      <c r="K21" s="28"/>
      <c r="L21" s="27">
        <v>2</v>
      </c>
      <c r="M21" s="29">
        <v>1</v>
      </c>
    </row>
    <row r="22" spans="1:14">
      <c r="A22" s="30">
        <v>7</v>
      </c>
      <c r="B22" s="24" t="s">
        <v>22</v>
      </c>
      <c r="C22" s="24" t="s">
        <v>23</v>
      </c>
      <c r="D22" s="24" t="s">
        <v>24</v>
      </c>
      <c r="E22" s="25">
        <v>1</v>
      </c>
      <c r="F22" s="25" t="s">
        <v>28</v>
      </c>
      <c r="G22" s="26">
        <v>1000</v>
      </c>
      <c r="H22" s="26">
        <v>2</v>
      </c>
      <c r="I22" s="27">
        <v>3</v>
      </c>
      <c r="J22" s="28">
        <v>1</v>
      </c>
      <c r="K22" s="28"/>
      <c r="L22" s="27">
        <v>2</v>
      </c>
      <c r="M22" s="29">
        <v>1</v>
      </c>
    </row>
    <row r="23" spans="1:14">
      <c r="A23" s="23">
        <v>8</v>
      </c>
      <c r="B23" s="31" t="s">
        <v>22</v>
      </c>
      <c r="C23" s="31" t="s">
        <v>23</v>
      </c>
      <c r="D23" s="31" t="s">
        <v>24</v>
      </c>
      <c r="E23" s="25">
        <v>5</v>
      </c>
      <c r="F23" s="32" t="s">
        <v>29</v>
      </c>
      <c r="G23" s="33">
        <v>10000</v>
      </c>
      <c r="H23" s="33">
        <v>1</v>
      </c>
      <c r="I23" s="34">
        <v>3</v>
      </c>
      <c r="J23" s="35">
        <v>1</v>
      </c>
      <c r="K23" s="35"/>
      <c r="L23" s="34">
        <v>2</v>
      </c>
      <c r="M23" s="36">
        <v>1</v>
      </c>
    </row>
    <row r="24" spans="1:14">
      <c r="A24" s="15">
        <v>9</v>
      </c>
      <c r="B24" s="16" t="s">
        <v>30</v>
      </c>
      <c r="C24" s="16" t="s">
        <v>31</v>
      </c>
      <c r="D24" s="16" t="s">
        <v>24</v>
      </c>
      <c r="E24" s="17" t="s">
        <v>25</v>
      </c>
      <c r="F24" s="18" t="s">
        <v>26</v>
      </c>
      <c r="G24" s="26" t="s">
        <v>26</v>
      </c>
      <c r="H24" s="19" t="s">
        <v>26</v>
      </c>
      <c r="I24" s="20">
        <v>3</v>
      </c>
      <c r="J24" s="21">
        <v>2</v>
      </c>
      <c r="K24" s="21"/>
      <c r="L24" s="20">
        <v>2</v>
      </c>
      <c r="M24" s="22">
        <v>2</v>
      </c>
      <c r="N24" s="8"/>
    </row>
    <row r="25" spans="1:14">
      <c r="A25" s="23">
        <v>10</v>
      </c>
      <c r="B25" s="24" t="s">
        <v>30</v>
      </c>
      <c r="C25" s="24" t="s">
        <v>31</v>
      </c>
      <c r="D25" s="24" t="s">
        <v>24</v>
      </c>
      <c r="E25" s="25">
        <v>0.05</v>
      </c>
      <c r="F25" s="25" t="s">
        <v>27</v>
      </c>
      <c r="G25" s="26">
        <v>100</v>
      </c>
      <c r="H25" s="26">
        <v>1</v>
      </c>
      <c r="I25" s="27">
        <v>3</v>
      </c>
      <c r="J25" s="28">
        <v>2</v>
      </c>
      <c r="K25" s="28"/>
      <c r="L25" s="27">
        <v>2</v>
      </c>
      <c r="M25" s="29">
        <v>2</v>
      </c>
      <c r="N25" s="8"/>
    </row>
    <row r="26" spans="1:14">
      <c r="A26" s="23">
        <v>11</v>
      </c>
      <c r="B26" s="24" t="s">
        <v>30</v>
      </c>
      <c r="C26" s="24" t="s">
        <v>31</v>
      </c>
      <c r="D26" s="24" t="s">
        <v>24</v>
      </c>
      <c r="E26" s="25">
        <v>0.1</v>
      </c>
      <c r="F26" s="25" t="s">
        <v>27</v>
      </c>
      <c r="G26" s="26">
        <v>100</v>
      </c>
      <c r="H26" s="26">
        <v>2</v>
      </c>
      <c r="I26" s="27">
        <v>3</v>
      </c>
      <c r="J26" s="28">
        <v>2</v>
      </c>
      <c r="K26" s="28"/>
      <c r="L26" s="27">
        <v>2</v>
      </c>
      <c r="M26" s="29">
        <v>2</v>
      </c>
      <c r="N26" s="8"/>
    </row>
    <row r="27" spans="1:14">
      <c r="A27" s="23">
        <v>12</v>
      </c>
      <c r="B27" s="24" t="s">
        <v>30</v>
      </c>
      <c r="C27" s="24" t="s">
        <v>31</v>
      </c>
      <c r="D27" s="24" t="s">
        <v>24</v>
      </c>
      <c r="E27">
        <v>0.15</v>
      </c>
      <c r="F27" s="25" t="s">
        <v>27</v>
      </c>
      <c r="G27" s="26">
        <v>100</v>
      </c>
      <c r="H27" s="26">
        <v>3</v>
      </c>
      <c r="I27" s="27">
        <v>3</v>
      </c>
      <c r="J27" s="28">
        <v>2</v>
      </c>
      <c r="K27" s="28"/>
      <c r="L27" s="27">
        <v>2</v>
      </c>
      <c r="M27" s="29">
        <v>2</v>
      </c>
      <c r="N27" s="8"/>
    </row>
    <row r="28" spans="1:14">
      <c r="A28" s="23">
        <v>13</v>
      </c>
      <c r="B28" s="24" t="s">
        <v>30</v>
      </c>
      <c r="C28" s="24" t="s">
        <v>31</v>
      </c>
      <c r="D28" s="24" t="s">
        <v>24</v>
      </c>
      <c r="E28" s="25">
        <v>0.2</v>
      </c>
      <c r="F28" s="25" t="s">
        <v>28</v>
      </c>
      <c r="G28" s="26">
        <v>1000</v>
      </c>
      <c r="H28" s="26">
        <v>0.4</v>
      </c>
      <c r="I28" s="27">
        <v>3</v>
      </c>
      <c r="J28" s="28">
        <v>2</v>
      </c>
      <c r="K28" s="28"/>
      <c r="L28" s="27">
        <v>2</v>
      </c>
      <c r="M28" s="29">
        <v>2</v>
      </c>
      <c r="N28" s="8"/>
    </row>
    <row r="29" spans="1:14">
      <c r="A29" s="23">
        <v>14</v>
      </c>
      <c r="B29" s="24" t="s">
        <v>30</v>
      </c>
      <c r="C29" s="24" t="s">
        <v>31</v>
      </c>
      <c r="D29" s="24" t="s">
        <v>24</v>
      </c>
      <c r="E29" s="25">
        <v>0.5</v>
      </c>
      <c r="F29" s="25" t="s">
        <v>28</v>
      </c>
      <c r="G29" s="26">
        <v>1000</v>
      </c>
      <c r="H29" s="26">
        <v>1</v>
      </c>
      <c r="I29" s="27">
        <v>3</v>
      </c>
      <c r="J29" s="28">
        <v>2</v>
      </c>
      <c r="K29" s="28"/>
      <c r="L29" s="27">
        <v>2</v>
      </c>
      <c r="M29" s="29">
        <v>2</v>
      </c>
      <c r="N29" s="8"/>
    </row>
    <row r="30" spans="1:14">
      <c r="A30" s="23">
        <v>15</v>
      </c>
      <c r="B30" s="24" t="s">
        <v>30</v>
      </c>
      <c r="C30" s="24" t="s">
        <v>31</v>
      </c>
      <c r="D30" s="24" t="s">
        <v>24</v>
      </c>
      <c r="E30" s="25">
        <v>1</v>
      </c>
      <c r="F30" s="25" t="s">
        <v>28</v>
      </c>
      <c r="G30" s="26">
        <v>1000</v>
      </c>
      <c r="H30" s="26">
        <v>2</v>
      </c>
      <c r="I30" s="27">
        <v>3</v>
      </c>
      <c r="J30" s="28">
        <v>2</v>
      </c>
      <c r="K30" s="28"/>
      <c r="L30" s="27">
        <v>2</v>
      </c>
      <c r="M30" s="29">
        <v>2</v>
      </c>
      <c r="N30" s="8"/>
    </row>
    <row r="31" spans="1:14">
      <c r="A31" s="37">
        <v>16</v>
      </c>
      <c r="B31" s="31" t="s">
        <v>30</v>
      </c>
      <c r="C31" s="31" t="s">
        <v>31</v>
      </c>
      <c r="D31" s="31" t="s">
        <v>24</v>
      </c>
      <c r="E31" s="32">
        <v>5</v>
      </c>
      <c r="F31" s="32" t="s">
        <v>29</v>
      </c>
      <c r="G31" s="33">
        <v>10000</v>
      </c>
      <c r="H31" s="33">
        <v>1</v>
      </c>
      <c r="I31" s="34">
        <v>3</v>
      </c>
      <c r="J31" s="35">
        <v>2</v>
      </c>
      <c r="K31" s="35"/>
      <c r="L31" s="34">
        <v>2</v>
      </c>
      <c r="M31" s="36">
        <v>2</v>
      </c>
      <c r="N31" s="8"/>
    </row>
    <row r="32" spans="1:14">
      <c r="A32" s="30"/>
      <c r="M32" s="38"/>
    </row>
    <row r="33" spans="1:12">
      <c r="A33" s="30"/>
      <c r="B33" s="9" t="s">
        <v>32</v>
      </c>
      <c r="C33" s="8">
        <f>14*3</f>
        <v>42</v>
      </c>
      <c r="D33" s="24"/>
      <c r="E33" s="8"/>
      <c r="F33" s="8"/>
      <c r="G33" s="39"/>
      <c r="H33" s="39"/>
      <c r="I33" s="27"/>
      <c r="J33" s="28"/>
      <c r="K33" s="28"/>
      <c r="L33" s="27"/>
    </row>
    <row r="35" spans="1:12">
      <c r="C35" s="41" t="s">
        <v>39</v>
      </c>
      <c r="D35" s="42" t="s">
        <v>40</v>
      </c>
      <c r="E35" s="41"/>
      <c r="F35" s="41" t="s">
        <v>42</v>
      </c>
      <c r="G35" s="41"/>
    </row>
    <row r="36" spans="1:12">
      <c r="A36" t="s">
        <v>23</v>
      </c>
      <c r="B36">
        <v>0</v>
      </c>
      <c r="C36" t="s">
        <v>44</v>
      </c>
      <c r="D36" s="45">
        <v>8765.24</v>
      </c>
      <c r="E36" s="40">
        <f>LN(D36)</f>
        <v>9.0785491786119543</v>
      </c>
      <c r="F36" s="45">
        <v>3951.89</v>
      </c>
      <c r="G36" s="40">
        <f>LN(F36)</f>
        <v>8.2819492244722888</v>
      </c>
      <c r="J36" s="40">
        <f>G36-E36</f>
        <v>-0.79659995413966556</v>
      </c>
      <c r="K36" s="40"/>
    </row>
    <row r="37" spans="1:12">
      <c r="A37" t="s">
        <v>23</v>
      </c>
      <c r="B37">
        <v>0</v>
      </c>
      <c r="C37" t="s">
        <v>45</v>
      </c>
      <c r="D37" s="45">
        <v>9776.11</v>
      </c>
      <c r="E37" s="40">
        <f t="shared" ref="E37:G83" si="0">LN(D37)</f>
        <v>9.1876969333938998</v>
      </c>
      <c r="F37" s="45">
        <v>5158.8599999999997</v>
      </c>
      <c r="G37" s="40">
        <f t="shared" si="0"/>
        <v>8.5484709038343709</v>
      </c>
      <c r="J37" s="40">
        <f t="shared" ref="J37:J83" si="1">G37-E37</f>
        <v>-0.6392260295595289</v>
      </c>
      <c r="K37" s="40"/>
    </row>
    <row r="38" spans="1:12">
      <c r="A38" t="s">
        <v>23</v>
      </c>
      <c r="B38">
        <v>0</v>
      </c>
      <c r="C38" t="s">
        <v>46</v>
      </c>
      <c r="D38" s="45">
        <v>10026.799999999999</v>
      </c>
      <c r="E38" s="40">
        <f t="shared" si="0"/>
        <v>9.2130167871795905</v>
      </c>
      <c r="F38" s="45">
        <v>7301.72</v>
      </c>
      <c r="G38" s="40">
        <f t="shared" si="0"/>
        <v>8.8958652158216456</v>
      </c>
      <c r="J38" s="40">
        <f t="shared" si="1"/>
        <v>-0.31715157135794492</v>
      </c>
      <c r="K38" s="40"/>
    </row>
    <row r="39" spans="1:12">
      <c r="A39" t="s">
        <v>23</v>
      </c>
      <c r="B39">
        <v>0.05</v>
      </c>
      <c r="C39" t="s">
        <v>47</v>
      </c>
      <c r="D39" s="45">
        <v>9387.93</v>
      </c>
      <c r="E39" s="40">
        <f t="shared" si="0"/>
        <v>9.1471801006158895</v>
      </c>
      <c r="F39" s="45">
        <v>6193.91</v>
      </c>
      <c r="G39" s="40">
        <f t="shared" si="0"/>
        <v>8.7313218302370768</v>
      </c>
      <c r="J39" s="40">
        <f t="shared" si="1"/>
        <v>-0.41585827037881273</v>
      </c>
      <c r="K39" s="40"/>
    </row>
    <row r="40" spans="1:12">
      <c r="A40" t="s">
        <v>23</v>
      </c>
      <c r="B40">
        <v>0.05</v>
      </c>
      <c r="C40" t="s">
        <v>48</v>
      </c>
      <c r="D40" s="45">
        <v>9476.91</v>
      </c>
      <c r="E40" s="40">
        <f t="shared" si="0"/>
        <v>9.156613592748938</v>
      </c>
      <c r="F40" s="45">
        <v>5247.84</v>
      </c>
      <c r="G40" s="40">
        <f t="shared" si="0"/>
        <v>8.5655718423542844</v>
      </c>
      <c r="J40" s="40">
        <f t="shared" si="1"/>
        <v>-0.59104175039465368</v>
      </c>
      <c r="K40" s="40"/>
    </row>
    <row r="41" spans="1:12">
      <c r="A41" t="s">
        <v>23</v>
      </c>
      <c r="B41">
        <v>0.05</v>
      </c>
      <c r="C41" t="s">
        <v>49</v>
      </c>
      <c r="D41" s="45">
        <v>9549.7099999999991</v>
      </c>
      <c r="E41" s="40">
        <f t="shared" si="0"/>
        <v>9.1642660665215576</v>
      </c>
      <c r="F41" s="45">
        <v>6776.13</v>
      </c>
      <c r="G41" s="40">
        <f t="shared" si="0"/>
        <v>8.8211614215079486</v>
      </c>
      <c r="J41" s="40">
        <f t="shared" si="1"/>
        <v>-0.34310464501360904</v>
      </c>
      <c r="K41" s="40"/>
    </row>
    <row r="42" spans="1:12">
      <c r="A42" t="s">
        <v>23</v>
      </c>
      <c r="B42">
        <v>0.1</v>
      </c>
      <c r="C42" t="s">
        <v>50</v>
      </c>
      <c r="D42" s="45">
        <v>10059.200000000001</v>
      </c>
      <c r="E42" s="40">
        <f t="shared" si="0"/>
        <v>9.2162429176287972</v>
      </c>
      <c r="F42" s="45">
        <v>5393.39</v>
      </c>
      <c r="G42" s="40">
        <f t="shared" si="0"/>
        <v>8.5929294086876933</v>
      </c>
      <c r="J42" s="40">
        <f t="shared" si="1"/>
        <v>-0.62331350894110393</v>
      </c>
      <c r="K42" s="40"/>
    </row>
    <row r="43" spans="1:12">
      <c r="A43" t="s">
        <v>23</v>
      </c>
      <c r="B43">
        <v>0.1</v>
      </c>
      <c r="C43" t="s">
        <v>51</v>
      </c>
      <c r="D43" s="45">
        <v>9226.2199999999993</v>
      </c>
      <c r="E43" s="40">
        <f t="shared" si="0"/>
        <v>9.1298047094870505</v>
      </c>
      <c r="F43" s="45">
        <v>5894.71</v>
      </c>
      <c r="G43" s="40">
        <f t="shared" si="0"/>
        <v>8.6818106175289955</v>
      </c>
      <c r="J43" s="40">
        <f t="shared" si="1"/>
        <v>-0.44799409195805495</v>
      </c>
      <c r="K43" s="40"/>
    </row>
    <row r="44" spans="1:12">
      <c r="A44" t="s">
        <v>23</v>
      </c>
      <c r="B44">
        <v>0.1</v>
      </c>
      <c r="C44" t="s">
        <v>52</v>
      </c>
      <c r="D44" s="45">
        <v>9420.36</v>
      </c>
      <c r="E44" s="40">
        <f t="shared" si="0"/>
        <v>9.1506285834006835</v>
      </c>
      <c r="F44" s="45">
        <v>6840.78</v>
      </c>
      <c r="G44" s="40">
        <f t="shared" si="0"/>
        <v>8.8306570392028085</v>
      </c>
      <c r="J44" s="40">
        <f t="shared" si="1"/>
        <v>-0.31997154419787499</v>
      </c>
      <c r="K44" s="40"/>
    </row>
    <row r="45" spans="1:12">
      <c r="A45" t="s">
        <v>23</v>
      </c>
      <c r="B45">
        <v>0.15</v>
      </c>
      <c r="C45" t="s">
        <v>53</v>
      </c>
      <c r="D45" s="45">
        <v>9743.76</v>
      </c>
      <c r="E45" s="40">
        <f t="shared" si="0"/>
        <v>9.18438235910447</v>
      </c>
      <c r="F45" s="45">
        <v>6954</v>
      </c>
      <c r="G45" s="40">
        <f t="shared" si="0"/>
        <v>8.847072312567807</v>
      </c>
      <c r="J45" s="40">
        <f t="shared" si="1"/>
        <v>-0.33731004653666297</v>
      </c>
      <c r="K45" s="40"/>
    </row>
    <row r="46" spans="1:12">
      <c r="A46" t="s">
        <v>23</v>
      </c>
      <c r="B46">
        <v>0.15</v>
      </c>
      <c r="C46" t="s">
        <v>54</v>
      </c>
      <c r="D46" s="45">
        <v>9630.61</v>
      </c>
      <c r="E46" s="40">
        <f t="shared" si="0"/>
        <v>9.1727018465035925</v>
      </c>
      <c r="F46" s="45">
        <v>8126.5</v>
      </c>
      <c r="G46" s="40">
        <f t="shared" si="0"/>
        <v>9.0028856055432307</v>
      </c>
      <c r="J46" s="40">
        <f t="shared" si="1"/>
        <v>-0.16981624096036185</v>
      </c>
      <c r="K46" s="40"/>
    </row>
    <row r="47" spans="1:12">
      <c r="A47" t="s">
        <v>23</v>
      </c>
      <c r="B47">
        <v>0.15</v>
      </c>
      <c r="C47" t="s">
        <v>55</v>
      </c>
      <c r="D47" s="45">
        <v>8749.15</v>
      </c>
      <c r="E47" s="40">
        <f t="shared" si="0"/>
        <v>9.0767118317758442</v>
      </c>
      <c r="F47" s="45">
        <v>7099.54</v>
      </c>
      <c r="G47" s="40">
        <f t="shared" si="0"/>
        <v>8.8677852721981321</v>
      </c>
      <c r="J47" s="40">
        <f t="shared" si="1"/>
        <v>-0.20892655957771211</v>
      </c>
      <c r="K47" s="40"/>
    </row>
    <row r="48" spans="1:12">
      <c r="A48" t="s">
        <v>23</v>
      </c>
      <c r="B48">
        <v>0.2</v>
      </c>
      <c r="C48" t="s">
        <v>56</v>
      </c>
      <c r="D48" s="45">
        <v>10115.799999999999</v>
      </c>
      <c r="E48" s="40">
        <f t="shared" si="0"/>
        <v>9.2218538369340735</v>
      </c>
      <c r="F48" s="45">
        <v>5247.84</v>
      </c>
      <c r="G48" s="40">
        <f t="shared" si="0"/>
        <v>8.5655718423542844</v>
      </c>
      <c r="J48" s="40">
        <f t="shared" si="1"/>
        <v>-0.65628199457978909</v>
      </c>
      <c r="K48" s="40"/>
    </row>
    <row r="49" spans="1:23">
      <c r="A49" t="s">
        <v>23</v>
      </c>
      <c r="B49">
        <v>0.2</v>
      </c>
      <c r="C49" t="s">
        <v>57</v>
      </c>
      <c r="D49" s="45">
        <v>9428.42</v>
      </c>
      <c r="E49" s="40">
        <f t="shared" si="0"/>
        <v>9.1514838112182151</v>
      </c>
      <c r="F49" s="45">
        <v>7463.4</v>
      </c>
      <c r="G49" s="40">
        <f t="shared" si="0"/>
        <v>8.9177663534439731</v>
      </c>
      <c r="J49" s="40">
        <f t="shared" si="1"/>
        <v>-0.23371745777424202</v>
      </c>
      <c r="K49" s="40"/>
    </row>
    <row r="50" spans="1:23">
      <c r="A50" t="s">
        <v>23</v>
      </c>
      <c r="B50">
        <v>0.2</v>
      </c>
      <c r="C50" t="s">
        <v>58</v>
      </c>
      <c r="D50" s="45">
        <v>8878.56</v>
      </c>
      <c r="E50" s="40">
        <f t="shared" si="0"/>
        <v>9.0913946606743483</v>
      </c>
      <c r="F50" s="45">
        <v>6258.57</v>
      </c>
      <c r="G50" s="40">
        <f t="shared" si="0"/>
        <v>8.7417070034942164</v>
      </c>
      <c r="J50" s="40">
        <f t="shared" si="1"/>
        <v>-0.34968765718013195</v>
      </c>
      <c r="K50" s="40"/>
    </row>
    <row r="51" spans="1:23">
      <c r="A51" t="s">
        <v>23</v>
      </c>
      <c r="B51">
        <v>0.5</v>
      </c>
      <c r="C51" t="s">
        <v>59</v>
      </c>
      <c r="D51" s="45">
        <v>8878.58</v>
      </c>
      <c r="E51" s="40">
        <f t="shared" si="0"/>
        <v>9.0913969132893531</v>
      </c>
      <c r="F51" s="45">
        <v>7091.47</v>
      </c>
      <c r="G51" s="40">
        <f t="shared" si="0"/>
        <v>8.8666479323090179</v>
      </c>
      <c r="J51" s="40">
        <f t="shared" si="1"/>
        <v>-0.22474898098033513</v>
      </c>
      <c r="K51" s="40"/>
    </row>
    <row r="52" spans="1:23">
      <c r="A52" t="s">
        <v>23</v>
      </c>
      <c r="B52">
        <v>0.5</v>
      </c>
      <c r="C52" t="s">
        <v>60</v>
      </c>
      <c r="D52" s="45">
        <v>8724.94</v>
      </c>
      <c r="E52" s="40">
        <f t="shared" si="0"/>
        <v>9.0739408702561519</v>
      </c>
      <c r="F52" s="45">
        <v>8846.16</v>
      </c>
      <c r="G52" s="40">
        <f t="shared" si="0"/>
        <v>9.0877387455357823</v>
      </c>
      <c r="J52" s="40">
        <f t="shared" si="1"/>
        <v>1.3797875279630389E-2</v>
      </c>
      <c r="K52" s="40"/>
      <c r="P52" s="44"/>
    </row>
    <row r="53" spans="1:23">
      <c r="A53" t="s">
        <v>23</v>
      </c>
      <c r="B53">
        <v>0.5</v>
      </c>
      <c r="C53" t="s">
        <v>61</v>
      </c>
      <c r="D53" s="45">
        <v>8781.56</v>
      </c>
      <c r="E53" s="40">
        <f t="shared" si="0"/>
        <v>9.0804093473841405</v>
      </c>
      <c r="F53" s="45">
        <v>6954.01</v>
      </c>
      <c r="G53" s="40">
        <f t="shared" si="0"/>
        <v>8.8470737505880557</v>
      </c>
      <c r="J53" s="40">
        <f t="shared" si="1"/>
        <v>-0.23333559679608484</v>
      </c>
      <c r="K53" s="40"/>
      <c r="Q53" s="44"/>
    </row>
    <row r="54" spans="1:23">
      <c r="A54" t="s">
        <v>23</v>
      </c>
      <c r="B54">
        <v>1</v>
      </c>
      <c r="C54" t="s">
        <v>62</v>
      </c>
      <c r="D54" s="45">
        <v>8587.4500000000007</v>
      </c>
      <c r="E54" s="40">
        <f t="shared" si="0"/>
        <v>9.0580571140973518</v>
      </c>
      <c r="F54" s="45">
        <v>6056.45</v>
      </c>
      <c r="G54" s="40">
        <f t="shared" si="0"/>
        <v>8.7088790988296143</v>
      </c>
      <c r="J54" s="40">
        <f t="shared" si="1"/>
        <v>-0.34917801526773751</v>
      </c>
      <c r="K54" s="40"/>
      <c r="R54" s="44"/>
    </row>
    <row r="55" spans="1:23">
      <c r="A55" t="s">
        <v>23</v>
      </c>
      <c r="B55">
        <v>1</v>
      </c>
      <c r="C55" t="s">
        <v>63</v>
      </c>
      <c r="D55" s="45">
        <v>8603.66</v>
      </c>
      <c r="E55" s="40">
        <f t="shared" si="0"/>
        <v>9.0599429731028707</v>
      </c>
      <c r="F55" s="45">
        <v>4374.53</v>
      </c>
      <c r="G55" s="40">
        <f t="shared" si="0"/>
        <v>8.3835543644494237</v>
      </c>
      <c r="J55" s="40">
        <f t="shared" si="1"/>
        <v>-0.67638860865344697</v>
      </c>
      <c r="K55" s="40"/>
      <c r="T55" s="44"/>
    </row>
    <row r="56" spans="1:23">
      <c r="A56" t="s">
        <v>23</v>
      </c>
      <c r="B56">
        <v>1</v>
      </c>
      <c r="C56" t="s">
        <v>64</v>
      </c>
      <c r="D56" s="45">
        <v>8264.02</v>
      </c>
      <c r="E56" s="40">
        <f t="shared" si="0"/>
        <v>9.0196664309320731</v>
      </c>
      <c r="F56" s="45">
        <v>5943.23</v>
      </c>
      <c r="G56" s="40">
        <f t="shared" si="0"/>
        <v>8.6900080356105605</v>
      </c>
      <c r="J56" s="40">
        <f t="shared" si="1"/>
        <v>-0.32965839532151264</v>
      </c>
      <c r="K56" s="40"/>
    </row>
    <row r="57" spans="1:23">
      <c r="A57" t="s">
        <v>23</v>
      </c>
      <c r="B57">
        <v>5</v>
      </c>
      <c r="C57" t="s">
        <v>65</v>
      </c>
      <c r="D57" s="45">
        <v>8134.65</v>
      </c>
      <c r="E57" s="40">
        <f t="shared" si="0"/>
        <v>9.0038879947570827</v>
      </c>
      <c r="F57" s="45">
        <v>4002.6</v>
      </c>
      <c r="G57" s="40">
        <f t="shared" si="0"/>
        <v>8.2946994289435239</v>
      </c>
      <c r="J57" s="40">
        <f t="shared" si="1"/>
        <v>-0.70918856581355882</v>
      </c>
      <c r="K57" s="40"/>
    </row>
    <row r="58" spans="1:23">
      <c r="A58" t="s">
        <v>23</v>
      </c>
      <c r="B58">
        <v>5</v>
      </c>
      <c r="C58" t="s">
        <v>66</v>
      </c>
      <c r="D58" s="45">
        <v>8288.32</v>
      </c>
      <c r="E58" s="40">
        <f t="shared" si="0"/>
        <v>9.0226025737925255</v>
      </c>
      <c r="F58" s="45">
        <v>5409.6</v>
      </c>
      <c r="G58" s="40">
        <f t="shared" si="0"/>
        <v>8.5959304319536223</v>
      </c>
      <c r="J58" s="40">
        <f t="shared" si="1"/>
        <v>-0.42667214183890323</v>
      </c>
      <c r="K58" s="40"/>
    </row>
    <row r="59" spans="1:23">
      <c r="A59" t="s">
        <v>23</v>
      </c>
      <c r="B59">
        <v>5</v>
      </c>
      <c r="C59" t="s">
        <v>67</v>
      </c>
      <c r="D59" s="45">
        <v>8466.17</v>
      </c>
      <c r="E59" s="40">
        <f t="shared" si="0"/>
        <v>9.0438335012005471</v>
      </c>
      <c r="F59" s="45">
        <v>5393.4</v>
      </c>
      <c r="G59" s="40">
        <f t="shared" si="0"/>
        <v>8.5929312628074079</v>
      </c>
      <c r="J59" s="40">
        <f t="shared" si="1"/>
        <v>-0.45090223839313914</v>
      </c>
      <c r="K59" s="40"/>
      <c r="M59" t="s">
        <v>93</v>
      </c>
      <c r="N59" t="s">
        <v>94</v>
      </c>
      <c r="O59" t="s">
        <v>95</v>
      </c>
    </row>
    <row r="60" spans="1:23">
      <c r="A60" t="s">
        <v>92</v>
      </c>
      <c r="B60">
        <v>0</v>
      </c>
      <c r="C60" t="s">
        <v>68</v>
      </c>
      <c r="D60" s="45">
        <v>8862.36</v>
      </c>
      <c r="E60" s="40">
        <f t="shared" si="0"/>
        <v>9.0895683738185724</v>
      </c>
      <c r="F60" s="45">
        <v>17824.900000000001</v>
      </c>
      <c r="G60" s="40">
        <f t="shared" si="0"/>
        <v>9.7883516351685831</v>
      </c>
      <c r="J60" s="40">
        <f t="shared" si="1"/>
        <v>0.69878326135001068</v>
      </c>
      <c r="K60" s="40">
        <f>AVERAGE(J60:J62)</f>
        <v>0.75095375546253662</v>
      </c>
      <c r="L60" s="43">
        <f>STDEV(J60:J62)</f>
        <v>5.6051228140463497E-2</v>
      </c>
      <c r="M60" s="40">
        <f>J60-J36</f>
        <v>1.4953832154896762</v>
      </c>
      <c r="N60" s="40">
        <f>AVERAGE(M60:M62)</f>
        <v>1.3352796071482498</v>
      </c>
      <c r="O60" s="43">
        <f>STDEV(M60:M62)</f>
        <v>0.18861135551246053</v>
      </c>
      <c r="P60" s="45"/>
      <c r="R60" s="45"/>
      <c r="S60" s="40"/>
      <c r="T60" s="43"/>
      <c r="U60" s="40"/>
      <c r="V60" s="40"/>
      <c r="W60" s="43"/>
    </row>
    <row r="61" spans="1:23">
      <c r="A61" t="s">
        <v>92</v>
      </c>
      <c r="C61" t="s">
        <v>69</v>
      </c>
      <c r="D61" s="45">
        <v>8547.02</v>
      </c>
      <c r="E61" s="40">
        <f t="shared" si="0"/>
        <v>9.053337963165621</v>
      </c>
      <c r="F61" s="45">
        <v>17983.400000000001</v>
      </c>
      <c r="G61" s="40">
        <f t="shared" si="0"/>
        <v>9.7972043891475362</v>
      </c>
      <c r="J61" s="40">
        <f t="shared" si="1"/>
        <v>0.74386642598191521</v>
      </c>
      <c r="M61" s="40">
        <f t="shared" ref="M61:M83" si="2">J61-J37</f>
        <v>1.3830924555414441</v>
      </c>
      <c r="P61" s="45"/>
      <c r="R61" s="45"/>
      <c r="U61" s="40"/>
    </row>
    <row r="62" spans="1:23">
      <c r="A62" t="s">
        <v>92</v>
      </c>
      <c r="C62" t="s">
        <v>70</v>
      </c>
      <c r="D62" s="45">
        <v>8724.89</v>
      </c>
      <c r="E62" s="40">
        <f t="shared" si="0"/>
        <v>9.0739351395412964</v>
      </c>
      <c r="F62" s="45">
        <v>19616.900000000001</v>
      </c>
      <c r="G62" s="40">
        <f t="shared" si="0"/>
        <v>9.8841467185969805</v>
      </c>
      <c r="J62" s="40">
        <f t="shared" si="1"/>
        <v>0.81021157905568408</v>
      </c>
      <c r="M62" s="40">
        <f t="shared" si="2"/>
        <v>1.127363150413629</v>
      </c>
      <c r="P62" s="45"/>
      <c r="R62" s="45"/>
      <c r="U62" s="40"/>
    </row>
    <row r="63" spans="1:23">
      <c r="A63" t="s">
        <v>92</v>
      </c>
      <c r="B63">
        <v>0.05</v>
      </c>
      <c r="C63" t="s">
        <v>71</v>
      </c>
      <c r="D63" s="45">
        <v>8547.02</v>
      </c>
      <c r="E63" s="40">
        <f t="shared" si="0"/>
        <v>9.053337963165621</v>
      </c>
      <c r="F63" s="45">
        <v>18695</v>
      </c>
      <c r="G63" s="40">
        <f t="shared" si="0"/>
        <v>9.8360113874112134</v>
      </c>
      <c r="J63" s="40">
        <f t="shared" si="1"/>
        <v>0.78267342424559239</v>
      </c>
      <c r="K63" s="40">
        <f>AVERAGE(J63:J65)</f>
        <v>0.79964581388512335</v>
      </c>
      <c r="L63" s="43">
        <f>STDEV(J63:J65)</f>
        <v>0.13526648135829983</v>
      </c>
      <c r="M63" s="40">
        <f t="shared" si="2"/>
        <v>1.1985316946244051</v>
      </c>
      <c r="N63" s="40">
        <f>AVERAGE(M63:M65)</f>
        <v>1.2496473691474819</v>
      </c>
      <c r="O63" s="43">
        <f>STDEV(M63:M65)</f>
        <v>4.5495003401035704E-2</v>
      </c>
      <c r="P63" s="45"/>
      <c r="R63" s="45"/>
      <c r="S63" s="40"/>
      <c r="T63" s="43"/>
      <c r="U63" s="40"/>
      <c r="V63" s="40"/>
      <c r="W63" s="43"/>
    </row>
    <row r="64" spans="1:23">
      <c r="A64" t="s">
        <v>92</v>
      </c>
      <c r="C64" t="s">
        <v>72</v>
      </c>
      <c r="D64" s="45">
        <v>8385.27</v>
      </c>
      <c r="E64" s="40">
        <f t="shared" si="0"/>
        <v>9.0342318740966707</v>
      </c>
      <c r="F64" s="45">
        <v>16447</v>
      </c>
      <c r="G64" s="40">
        <f t="shared" si="0"/>
        <v>9.7078983687412688</v>
      </c>
      <c r="J64" s="40">
        <f t="shared" si="1"/>
        <v>0.67366649464459805</v>
      </c>
      <c r="M64" s="40">
        <f t="shared" si="2"/>
        <v>1.2647082450392517</v>
      </c>
      <c r="P64" s="45"/>
      <c r="R64" s="45"/>
      <c r="U64" s="40"/>
    </row>
    <row r="65" spans="1:23">
      <c r="A65" t="s">
        <v>92</v>
      </c>
      <c r="C65" t="s">
        <v>73</v>
      </c>
      <c r="D65" s="45">
        <v>8433.7900000000009</v>
      </c>
      <c r="E65" s="40">
        <f t="shared" si="0"/>
        <v>9.0400015347790621</v>
      </c>
      <c r="F65" s="45">
        <v>21646.5</v>
      </c>
      <c r="G65" s="40">
        <f t="shared" si="0"/>
        <v>9.9825990575442418</v>
      </c>
      <c r="J65" s="40">
        <f t="shared" si="1"/>
        <v>0.94259752276517972</v>
      </c>
      <c r="M65" s="40">
        <f t="shared" si="2"/>
        <v>1.2857021677787888</v>
      </c>
      <c r="P65" s="45"/>
      <c r="R65" s="45"/>
      <c r="U65" s="40"/>
    </row>
    <row r="66" spans="1:23">
      <c r="A66" t="s">
        <v>92</v>
      </c>
      <c r="B66">
        <v>0.1</v>
      </c>
      <c r="C66" t="s">
        <v>74</v>
      </c>
      <c r="D66" s="45">
        <v>7972.83</v>
      </c>
      <c r="E66" s="40">
        <f t="shared" si="0"/>
        <v>8.9837947903135582</v>
      </c>
      <c r="F66" s="45">
        <v>11393.2</v>
      </c>
      <c r="G66" s="40">
        <f t="shared" si="0"/>
        <v>9.3407719651828476</v>
      </c>
      <c r="J66" s="40">
        <f t="shared" si="1"/>
        <v>0.35697717486928937</v>
      </c>
      <c r="K66" s="40">
        <f>AVERAGE(J66:J68)</f>
        <v>0.63632246177123264</v>
      </c>
      <c r="L66" s="43">
        <f>STDEV(J66:J68)</f>
        <v>0.25269748772933187</v>
      </c>
      <c r="M66" s="40">
        <f t="shared" si="2"/>
        <v>0.9802906838103933</v>
      </c>
      <c r="N66" s="40">
        <f>AVERAGE(M66:M68)</f>
        <v>1.1000821768035773</v>
      </c>
      <c r="O66" s="43">
        <f>STDEV(M66:M68)</f>
        <v>0.10413215312816373</v>
      </c>
      <c r="P66" s="45"/>
      <c r="R66" s="45"/>
      <c r="S66" s="40"/>
      <c r="T66" s="43"/>
      <c r="U66" s="40"/>
      <c r="V66" s="40"/>
      <c r="W66" s="43"/>
    </row>
    <row r="67" spans="1:23">
      <c r="A67" t="s">
        <v>92</v>
      </c>
      <c r="C67" t="s">
        <v>75</v>
      </c>
      <c r="D67" s="45">
        <v>8175.04</v>
      </c>
      <c r="E67" s="40">
        <f t="shared" si="0"/>
        <v>9.0088408887198437</v>
      </c>
      <c r="F67" s="45">
        <v>16511.7</v>
      </c>
      <c r="G67" s="40">
        <f t="shared" si="0"/>
        <v>9.7118244995115877</v>
      </c>
      <c r="J67" s="40">
        <f t="shared" si="1"/>
        <v>0.70298361079174398</v>
      </c>
      <c r="M67" s="40">
        <f t="shared" si="2"/>
        <v>1.1509777027497989</v>
      </c>
      <c r="P67" s="45"/>
      <c r="R67" s="45"/>
      <c r="U67" s="40"/>
    </row>
    <row r="68" spans="1:23">
      <c r="A68" t="s">
        <v>92</v>
      </c>
      <c r="C68" t="s">
        <v>76</v>
      </c>
      <c r="D68" s="45">
        <v>8773.41</v>
      </c>
      <c r="E68" s="40">
        <f t="shared" si="0"/>
        <v>9.0794808353347864</v>
      </c>
      <c r="F68" s="45">
        <v>20506.3</v>
      </c>
      <c r="G68" s="40">
        <f t="shared" si="0"/>
        <v>9.928487434987451</v>
      </c>
      <c r="J68" s="40">
        <f t="shared" si="1"/>
        <v>0.84900659965266456</v>
      </c>
      <c r="M68" s="40">
        <f t="shared" si="2"/>
        <v>1.1689781438505396</v>
      </c>
      <c r="P68" s="45"/>
      <c r="R68" s="45"/>
      <c r="U68" s="40"/>
    </row>
    <row r="69" spans="1:23">
      <c r="A69" t="s">
        <v>92</v>
      </c>
      <c r="B69">
        <v>0.15</v>
      </c>
      <c r="C69" t="s">
        <v>77</v>
      </c>
      <c r="D69" s="45">
        <v>8684.48</v>
      </c>
      <c r="E69" s="40">
        <f t="shared" si="0"/>
        <v>9.069292803537877</v>
      </c>
      <c r="F69" s="45">
        <v>11928.2</v>
      </c>
      <c r="G69" s="40">
        <f t="shared" si="0"/>
        <v>9.3866606235742935</v>
      </c>
      <c r="J69" s="40">
        <f t="shared" si="1"/>
        <v>0.3173678200364165</v>
      </c>
      <c r="K69" s="40">
        <f>AVERAGE(J69:J71)</f>
        <v>0.6612019060076223</v>
      </c>
      <c r="L69" s="43">
        <f>STDEV(J69:J71)</f>
        <v>0.29924836049610881</v>
      </c>
      <c r="M69" s="40">
        <f t="shared" si="2"/>
        <v>0.65467786657307947</v>
      </c>
      <c r="N69" s="40">
        <f>AVERAGE(M69:M71)</f>
        <v>0.89988618836586787</v>
      </c>
      <c r="O69" s="43">
        <f>STDEV(M69:M71)</f>
        <v>0.21799817921332409</v>
      </c>
      <c r="P69" s="45"/>
      <c r="R69" s="45"/>
      <c r="S69" s="40"/>
      <c r="T69" s="43"/>
      <c r="U69" s="40"/>
      <c r="V69" s="40"/>
      <c r="W69" s="43"/>
    </row>
    <row r="70" spans="1:23">
      <c r="A70" t="s">
        <v>92</v>
      </c>
      <c r="C70" t="s">
        <v>78</v>
      </c>
      <c r="D70" s="45">
        <v>7908.21</v>
      </c>
      <c r="E70" s="40">
        <f t="shared" si="0"/>
        <v>8.9756567393248687</v>
      </c>
      <c r="F70" s="45">
        <v>17660</v>
      </c>
      <c r="G70" s="40">
        <f t="shared" si="0"/>
        <v>9.7790574741579501</v>
      </c>
      <c r="J70" s="40">
        <f t="shared" si="1"/>
        <v>0.80340073483308139</v>
      </c>
      <c r="M70" s="40">
        <f t="shared" si="2"/>
        <v>0.97321697579344324</v>
      </c>
      <c r="P70" s="45"/>
      <c r="R70" s="45"/>
      <c r="U70" s="40"/>
    </row>
    <row r="71" spans="1:23">
      <c r="A71" t="s">
        <v>92</v>
      </c>
      <c r="C71" t="s">
        <v>79</v>
      </c>
      <c r="D71" s="45">
        <v>7892.02</v>
      </c>
      <c r="E71" s="40">
        <f t="shared" si="0"/>
        <v>8.9736074013511544</v>
      </c>
      <c r="F71" s="45">
        <v>18703.099999999999</v>
      </c>
      <c r="G71" s="40">
        <f t="shared" si="0"/>
        <v>9.8364445645045233</v>
      </c>
      <c r="J71" s="40">
        <f t="shared" si="1"/>
        <v>0.86283716315336889</v>
      </c>
      <c r="M71" s="40">
        <f t="shared" si="2"/>
        <v>1.071763722731081</v>
      </c>
      <c r="P71" s="45"/>
      <c r="R71" s="45"/>
      <c r="U71" s="40"/>
    </row>
    <row r="72" spans="1:23">
      <c r="A72" t="s">
        <v>92</v>
      </c>
      <c r="B72">
        <v>0.2</v>
      </c>
      <c r="C72" t="s">
        <v>80</v>
      </c>
      <c r="D72" s="45">
        <v>8215.49</v>
      </c>
      <c r="E72" s="40">
        <f t="shared" si="0"/>
        <v>9.0137766756797753</v>
      </c>
      <c r="F72" s="45">
        <v>14061.7</v>
      </c>
      <c r="G72" s="40">
        <f t="shared" si="0"/>
        <v>9.5512100684396533</v>
      </c>
      <c r="J72" s="40">
        <f t="shared" si="1"/>
        <v>0.537433392759878</v>
      </c>
      <c r="K72" s="40">
        <f>AVERAGE(J72:J74)</f>
        <v>0.69355148023522339</v>
      </c>
      <c r="L72" s="43">
        <f>STDEV(J72:J74)</f>
        <v>0.13578322020434747</v>
      </c>
      <c r="M72" s="40">
        <f t="shared" si="2"/>
        <v>1.1937153873396671</v>
      </c>
      <c r="N72" s="40">
        <f>AVERAGE(M72:M74)</f>
        <v>1.1067805167466112</v>
      </c>
      <c r="O72" s="43">
        <f>STDEV(M72:M74)</f>
        <v>0.10316541362057961</v>
      </c>
      <c r="P72" s="45"/>
      <c r="R72" s="45"/>
      <c r="S72" s="40"/>
      <c r="T72" s="43"/>
      <c r="U72" s="40"/>
      <c r="V72" s="40"/>
      <c r="W72" s="43"/>
    </row>
    <row r="73" spans="1:23">
      <c r="A73" t="s">
        <v>92</v>
      </c>
      <c r="C73" t="s">
        <v>81</v>
      </c>
      <c r="D73" s="45">
        <v>8069.94</v>
      </c>
      <c r="E73" s="40">
        <f t="shared" si="0"/>
        <v>8.9959013262921168</v>
      </c>
      <c r="F73" s="45">
        <v>17239.599999999999</v>
      </c>
      <c r="G73" s="40">
        <f t="shared" si="0"/>
        <v>9.754964342092368</v>
      </c>
      <c r="J73" s="40">
        <f t="shared" si="1"/>
        <v>0.75906301580025115</v>
      </c>
      <c r="M73" s="40">
        <f t="shared" si="2"/>
        <v>0.99278047357449317</v>
      </c>
      <c r="P73" s="45"/>
      <c r="R73" s="45"/>
      <c r="U73" s="40"/>
    </row>
    <row r="74" spans="1:23">
      <c r="A74" t="s">
        <v>92</v>
      </c>
      <c r="C74" t="s">
        <v>82</v>
      </c>
      <c r="D74" s="45">
        <v>7722.22</v>
      </c>
      <c r="E74" s="40">
        <f t="shared" si="0"/>
        <v>8.9518571664468389</v>
      </c>
      <c r="F74" s="45">
        <v>16916</v>
      </c>
      <c r="G74" s="40">
        <f t="shared" si="0"/>
        <v>9.73601519859238</v>
      </c>
      <c r="J74" s="40">
        <f t="shared" si="1"/>
        <v>0.78415803214554103</v>
      </c>
      <c r="M74" s="40">
        <f t="shared" si="2"/>
        <v>1.133845689325673</v>
      </c>
      <c r="P74" s="45"/>
      <c r="R74" s="45"/>
      <c r="U74" s="40"/>
    </row>
    <row r="75" spans="1:23">
      <c r="A75" t="s">
        <v>92</v>
      </c>
      <c r="B75">
        <v>0.5</v>
      </c>
      <c r="C75" t="s">
        <v>83</v>
      </c>
      <c r="D75" s="45">
        <v>6549.72</v>
      </c>
      <c r="E75" s="40">
        <f t="shared" si="0"/>
        <v>8.7871775796239682</v>
      </c>
      <c r="F75" s="45">
        <v>11176.28</v>
      </c>
      <c r="G75" s="40">
        <f t="shared" si="0"/>
        <v>9.3215489543094296</v>
      </c>
      <c r="J75" s="40">
        <f t="shared" si="1"/>
        <v>0.53437137468546148</v>
      </c>
      <c r="K75" s="40">
        <f>AVERAGE(J75:J77)</f>
        <v>0.60168557744315032</v>
      </c>
      <c r="L75" s="43">
        <f>STDEV(J75:J77)</f>
        <v>6.7517576765708021E-2</v>
      </c>
      <c r="M75" s="40">
        <f t="shared" si="2"/>
        <v>0.75912035566579661</v>
      </c>
      <c r="N75" s="40">
        <f>AVERAGE(M75:M77)</f>
        <v>0.74978114494208015</v>
      </c>
      <c r="O75" s="43">
        <f>STDEV(M75:M77)</f>
        <v>8.9869396351552541E-2</v>
      </c>
      <c r="P75" s="45"/>
      <c r="R75" s="45"/>
      <c r="S75" s="40"/>
      <c r="T75" s="43"/>
      <c r="U75" s="40"/>
      <c r="V75" s="40"/>
      <c r="W75" s="43"/>
    </row>
    <row r="76" spans="1:23">
      <c r="A76" t="s">
        <v>92</v>
      </c>
      <c r="C76" t="s">
        <v>84</v>
      </c>
      <c r="D76" s="45">
        <v>7584.76</v>
      </c>
      <c r="E76" s="40">
        <f t="shared" si="0"/>
        <v>8.9338962498845387</v>
      </c>
      <c r="F76" s="45">
        <v>14813.6</v>
      </c>
      <c r="G76" s="40">
        <f t="shared" si="0"/>
        <v>9.6033009567236061</v>
      </c>
      <c r="J76" s="40">
        <f t="shared" si="1"/>
        <v>0.66940470683906739</v>
      </c>
      <c r="M76" s="40">
        <f t="shared" si="2"/>
        <v>0.655606831559437</v>
      </c>
      <c r="P76" s="45"/>
      <c r="R76" s="45"/>
      <c r="U76" s="40"/>
    </row>
    <row r="77" spans="1:23">
      <c r="A77" t="s">
        <v>92</v>
      </c>
      <c r="C77" t="s">
        <v>85</v>
      </c>
      <c r="D77" s="45">
        <v>7447.27</v>
      </c>
      <c r="E77" s="40">
        <f t="shared" si="0"/>
        <v>8.9156028012639599</v>
      </c>
      <c r="F77" s="45">
        <v>13587.2</v>
      </c>
      <c r="G77" s="40">
        <f t="shared" si="0"/>
        <v>9.5168834520688819</v>
      </c>
      <c r="J77" s="40">
        <f t="shared" si="1"/>
        <v>0.60128065080492199</v>
      </c>
      <c r="M77" s="40">
        <f t="shared" si="2"/>
        <v>0.83461624760100683</v>
      </c>
      <c r="P77" s="45"/>
      <c r="R77" s="45"/>
      <c r="U77" s="40"/>
    </row>
    <row r="78" spans="1:23">
      <c r="A78" t="s">
        <v>92</v>
      </c>
      <c r="B78">
        <v>1</v>
      </c>
      <c r="C78" t="s">
        <v>86</v>
      </c>
      <c r="D78" s="45">
        <v>7528.15</v>
      </c>
      <c r="E78" s="40">
        <f t="shared" si="0"/>
        <v>8.9264046066777549</v>
      </c>
      <c r="F78" s="45">
        <v>9371.68</v>
      </c>
      <c r="G78" s="40">
        <f t="shared" si="0"/>
        <v>9.1454476547852614</v>
      </c>
      <c r="J78" s="40">
        <f t="shared" si="1"/>
        <v>0.21904304810750652</v>
      </c>
      <c r="K78" s="40">
        <f>AVERAGE(J78:J80)</f>
        <v>0.27277172980271597</v>
      </c>
      <c r="L78" s="43">
        <f>STDEV(J78:J80)</f>
        <v>0.16547498318443729</v>
      </c>
      <c r="M78" s="40">
        <f t="shared" si="2"/>
        <v>0.56822106337524403</v>
      </c>
      <c r="N78" s="40">
        <f>AVERAGE(M78:M80)</f>
        <v>0.72451340288361499</v>
      </c>
      <c r="O78" s="43">
        <f>STDEV(M78:M80)</f>
        <v>0.13613472802108278</v>
      </c>
      <c r="P78" s="45"/>
      <c r="R78" s="45"/>
      <c r="S78" s="40"/>
      <c r="T78" s="43"/>
      <c r="U78" s="40"/>
      <c r="V78" s="40"/>
      <c r="W78" s="43"/>
    </row>
    <row r="79" spans="1:23">
      <c r="A79" t="s">
        <v>92</v>
      </c>
      <c r="C79" t="s">
        <v>87</v>
      </c>
      <c r="D79" s="45">
        <v>7431.14</v>
      </c>
      <c r="E79" s="40">
        <f t="shared" si="0"/>
        <v>8.9134345579746164</v>
      </c>
      <c r="F79" s="45">
        <v>8555.01</v>
      </c>
      <c r="G79" s="40">
        <f t="shared" si="0"/>
        <v>9.0542723552326834</v>
      </c>
      <c r="J79" s="40">
        <f t="shared" si="1"/>
        <v>0.140837797258067</v>
      </c>
      <c r="M79" s="40">
        <f t="shared" si="2"/>
        <v>0.81722640591151396</v>
      </c>
      <c r="P79" s="45"/>
      <c r="R79" s="45"/>
      <c r="U79" s="40"/>
    </row>
    <row r="80" spans="1:23">
      <c r="A80" t="s">
        <v>92</v>
      </c>
      <c r="C80" t="s">
        <v>88</v>
      </c>
      <c r="D80" s="45">
        <v>7034.92</v>
      </c>
      <c r="E80" s="40">
        <f t="shared" si="0"/>
        <v>8.8586415977709674</v>
      </c>
      <c r="F80" s="45">
        <v>11126.4</v>
      </c>
      <c r="G80" s="40">
        <f t="shared" si="0"/>
        <v>9.3170759418135418</v>
      </c>
      <c r="J80" s="40">
        <f t="shared" si="1"/>
        <v>0.45843434404257444</v>
      </c>
      <c r="M80" s="40">
        <f t="shared" si="2"/>
        <v>0.78809273936408708</v>
      </c>
      <c r="P80" s="45"/>
      <c r="R80" s="45"/>
      <c r="U80" s="40"/>
    </row>
    <row r="81" spans="1:23">
      <c r="A81" t="s">
        <v>92</v>
      </c>
      <c r="B81">
        <v>5</v>
      </c>
      <c r="C81" t="s">
        <v>89</v>
      </c>
      <c r="D81" s="45">
        <v>7212.79</v>
      </c>
      <c r="E81" s="40">
        <f t="shared" si="0"/>
        <v>8.8836111179803066</v>
      </c>
      <c r="F81" s="45">
        <v>9832.61</v>
      </c>
      <c r="G81" s="40">
        <f t="shared" si="0"/>
        <v>9.1934596916321478</v>
      </c>
      <c r="J81" s="40">
        <f t="shared" si="1"/>
        <v>0.30984857365184126</v>
      </c>
      <c r="K81" s="40">
        <f>AVERAGE(J81:J83)</f>
        <v>0.24654081761709476</v>
      </c>
      <c r="L81" s="43">
        <f>STDEV(J81:J83)</f>
        <v>0.10771913057428992</v>
      </c>
      <c r="M81" s="40">
        <f t="shared" si="2"/>
        <v>1.0190371394654001</v>
      </c>
      <c r="N81" s="40">
        <f>AVERAGE(M81:M83)</f>
        <v>0.77546179963229511</v>
      </c>
      <c r="O81" s="43">
        <f>STDEV(M81:M83)</f>
        <v>0.23555821394728044</v>
      </c>
      <c r="P81" s="45"/>
      <c r="R81" s="45"/>
      <c r="S81" s="40"/>
      <c r="T81" s="43"/>
      <c r="U81" s="40"/>
      <c r="V81" s="40"/>
      <c r="W81" s="43"/>
    </row>
    <row r="82" spans="1:23">
      <c r="A82" t="s">
        <v>92</v>
      </c>
      <c r="C82" t="s">
        <v>90</v>
      </c>
      <c r="D82" s="45">
        <v>7156.17</v>
      </c>
      <c r="E82" s="40">
        <f t="shared" si="0"/>
        <v>8.8757302006348624</v>
      </c>
      <c r="F82" s="45">
        <v>8086.04</v>
      </c>
      <c r="G82" s="40">
        <f t="shared" si="0"/>
        <v>8.9978943970101479</v>
      </c>
      <c r="J82" s="40">
        <f t="shared" si="1"/>
        <v>0.12216419637528553</v>
      </c>
      <c r="K82" s="40"/>
      <c r="M82" s="40">
        <f t="shared" si="2"/>
        <v>0.54883633821418876</v>
      </c>
      <c r="N82" s="40"/>
      <c r="P82" s="45"/>
      <c r="R82" s="45"/>
      <c r="U82" s="40"/>
    </row>
    <row r="83" spans="1:23">
      <c r="A83" t="s">
        <v>92</v>
      </c>
      <c r="C83" t="s">
        <v>91</v>
      </c>
      <c r="D83" s="45">
        <v>7431.13</v>
      </c>
      <c r="E83" s="40">
        <f t="shared" si="0"/>
        <v>8.9134332122851614</v>
      </c>
      <c r="F83" s="45">
        <v>10107.6</v>
      </c>
      <c r="G83" s="40">
        <f t="shared" si="0"/>
        <v>9.2210428951093188</v>
      </c>
      <c r="J83" s="40">
        <f t="shared" si="1"/>
        <v>0.30760968282415746</v>
      </c>
      <c r="K83" s="40"/>
      <c r="M83" s="40">
        <f t="shared" si="2"/>
        <v>0.7585119212172966</v>
      </c>
      <c r="P83" s="45"/>
      <c r="R83" s="45"/>
      <c r="U83" s="40"/>
    </row>
    <row r="86" spans="1:23">
      <c r="C86" s="41" t="s">
        <v>39</v>
      </c>
      <c r="D86" s="41" t="s">
        <v>41</v>
      </c>
      <c r="E86" s="41"/>
      <c r="F86" s="41" t="s">
        <v>43</v>
      </c>
      <c r="I86" t="s">
        <v>94</v>
      </c>
      <c r="J86" t="s">
        <v>95</v>
      </c>
    </row>
    <row r="87" spans="1:23">
      <c r="A87" t="s">
        <v>23</v>
      </c>
      <c r="B87">
        <v>0</v>
      </c>
      <c r="C87" t="s">
        <v>44</v>
      </c>
      <c r="D87" s="45">
        <v>541.76300000000003</v>
      </c>
      <c r="E87">
        <f>LN(D87)</f>
        <v>6.2948286364368222</v>
      </c>
      <c r="F87" s="45">
        <v>667.69</v>
      </c>
      <c r="G87">
        <f>LN(F87)</f>
        <v>6.5038239939656881</v>
      </c>
      <c r="H87" s="40">
        <f>G87-E87</f>
        <v>0.20899535752886589</v>
      </c>
      <c r="I87" s="40">
        <f>AVERAGE(H87:H89)</f>
        <v>0.47604710060791228</v>
      </c>
      <c r="J87">
        <f>STDEV(H87:H89)</f>
        <v>0.25977741458928788</v>
      </c>
    </row>
    <row r="88" spans="1:23">
      <c r="A88" t="s">
        <v>23</v>
      </c>
      <c r="B88">
        <v>0</v>
      </c>
      <c r="C88" t="s">
        <v>45</v>
      </c>
      <c r="D88" s="45">
        <v>752.00900000000001</v>
      </c>
      <c r="E88">
        <f t="shared" ref="E88:G110" si="3">LN(D88)</f>
        <v>6.6227482919633296</v>
      </c>
      <c r="F88" s="45">
        <v>1229.07</v>
      </c>
      <c r="G88">
        <f t="shared" si="3"/>
        <v>7.1140130648195621</v>
      </c>
      <c r="H88" s="40">
        <f t="shared" ref="H88:H110" si="4">G88-E88</f>
        <v>0.49126477285623249</v>
      </c>
    </row>
    <row r="89" spans="1:23">
      <c r="A89" t="s">
        <v>23</v>
      </c>
      <c r="B89">
        <v>0</v>
      </c>
      <c r="C89" t="s">
        <v>46</v>
      </c>
      <c r="D89" s="45">
        <v>800.52599999999995</v>
      </c>
      <c r="E89">
        <f t="shared" si="3"/>
        <v>6.6852690116095026</v>
      </c>
      <c r="F89" s="45">
        <v>1657.64</v>
      </c>
      <c r="G89">
        <f t="shared" si="3"/>
        <v>7.413150183048141</v>
      </c>
      <c r="H89" s="40">
        <f t="shared" si="4"/>
        <v>0.7278811714386384</v>
      </c>
    </row>
    <row r="90" spans="1:23">
      <c r="A90" t="s">
        <v>23</v>
      </c>
      <c r="B90">
        <v>0.05</v>
      </c>
      <c r="C90" t="s">
        <v>47</v>
      </c>
      <c r="D90" s="45">
        <v>929.89800000000002</v>
      </c>
      <c r="E90">
        <f t="shared" si="3"/>
        <v>6.8350749027129387</v>
      </c>
      <c r="F90" s="45">
        <v>1673.81</v>
      </c>
      <c r="G90">
        <f t="shared" si="3"/>
        <v>7.4228577440103685</v>
      </c>
      <c r="H90" s="40">
        <f t="shared" si="4"/>
        <v>0.58778284129742975</v>
      </c>
      <c r="I90" s="40">
        <f>AVERAGE(H90:H92)</f>
        <v>0.72122862008651578</v>
      </c>
      <c r="J90">
        <f>STDEV(H90:H92)</f>
        <v>0.11556851476323719</v>
      </c>
    </row>
    <row r="91" spans="1:23">
      <c r="A91" t="s">
        <v>23</v>
      </c>
      <c r="B91">
        <v>0.05</v>
      </c>
      <c r="C91" t="s">
        <v>48</v>
      </c>
      <c r="D91" s="45">
        <v>735.83500000000004</v>
      </c>
      <c r="E91">
        <f t="shared" si="3"/>
        <v>6.6010059088131028</v>
      </c>
      <c r="F91" s="45">
        <v>1617.21</v>
      </c>
      <c r="G91">
        <f t="shared" si="3"/>
        <v>7.3884577212745821</v>
      </c>
      <c r="H91" s="40">
        <f t="shared" si="4"/>
        <v>0.78745181246147933</v>
      </c>
    </row>
    <row r="92" spans="1:23">
      <c r="A92" t="s">
        <v>23</v>
      </c>
      <c r="B92">
        <v>0.05</v>
      </c>
      <c r="C92" t="s">
        <v>49</v>
      </c>
      <c r="D92" s="45">
        <v>768.18200000000002</v>
      </c>
      <c r="E92">
        <f t="shared" si="3"/>
        <v>6.6440266842392113</v>
      </c>
      <c r="F92" s="45">
        <v>1689.99</v>
      </c>
      <c r="G92">
        <f t="shared" si="3"/>
        <v>7.4324778907398494</v>
      </c>
      <c r="H92" s="40">
        <f t="shared" si="4"/>
        <v>0.78845120650063816</v>
      </c>
    </row>
    <row r="93" spans="1:23">
      <c r="A93" t="s">
        <v>23</v>
      </c>
      <c r="B93">
        <v>0.1</v>
      </c>
      <c r="C93" t="s">
        <v>50</v>
      </c>
      <c r="D93" s="45">
        <v>760.09699999999998</v>
      </c>
      <c r="E93">
        <f t="shared" si="3"/>
        <v>6.6334460567151075</v>
      </c>
      <c r="F93" s="45">
        <v>1431.23</v>
      </c>
      <c r="G93">
        <f t="shared" si="3"/>
        <v>7.2662894934057887</v>
      </c>
      <c r="H93" s="40">
        <f t="shared" si="4"/>
        <v>0.63284343669068122</v>
      </c>
      <c r="I93" s="40">
        <f>AVERAGE(H93:H95)</f>
        <v>0.45896646743908259</v>
      </c>
      <c r="J93">
        <f>STDEV(H93:H95)</f>
        <v>0.16163458309283077</v>
      </c>
    </row>
    <row r="94" spans="1:23">
      <c r="A94" t="s">
        <v>23</v>
      </c>
      <c r="B94">
        <v>0.1</v>
      </c>
      <c r="C94" t="s">
        <v>51</v>
      </c>
      <c r="D94" s="45">
        <v>857.125</v>
      </c>
      <c r="E94">
        <f t="shared" si="3"/>
        <v>6.7535837656045281</v>
      </c>
      <c r="F94" s="45">
        <v>1172.47</v>
      </c>
      <c r="G94">
        <f t="shared" si="3"/>
        <v>7.0668679136391539</v>
      </c>
      <c r="H94" s="40">
        <f t="shared" si="4"/>
        <v>0.31328414803462579</v>
      </c>
    </row>
    <row r="95" spans="1:23">
      <c r="A95" t="s">
        <v>23</v>
      </c>
      <c r="B95">
        <v>0.1</v>
      </c>
      <c r="C95" t="s">
        <v>52</v>
      </c>
      <c r="D95" s="45">
        <v>946.07899999999995</v>
      </c>
      <c r="E95">
        <f t="shared" si="3"/>
        <v>6.8523260750788948</v>
      </c>
      <c r="F95" s="45">
        <v>1455.49</v>
      </c>
      <c r="G95">
        <f t="shared" si="3"/>
        <v>7.2830978926708356</v>
      </c>
      <c r="H95" s="40">
        <f t="shared" si="4"/>
        <v>0.43077181759194083</v>
      </c>
    </row>
    <row r="96" spans="1:23">
      <c r="A96" t="s">
        <v>23</v>
      </c>
      <c r="B96">
        <v>0.15</v>
      </c>
      <c r="C96" t="s">
        <v>53</v>
      </c>
      <c r="D96" s="45">
        <v>921.81600000000003</v>
      </c>
      <c r="E96">
        <f t="shared" si="3"/>
        <v>6.826345637480097</v>
      </c>
      <c r="F96" s="45">
        <v>1390.8</v>
      </c>
      <c r="G96">
        <f t="shared" si="3"/>
        <v>7.2376344001337065</v>
      </c>
      <c r="H96" s="40">
        <f t="shared" si="4"/>
        <v>0.41128876265360947</v>
      </c>
      <c r="I96" s="40">
        <f>AVERAGE(H96:H98)</f>
        <v>0.44543565359121295</v>
      </c>
      <c r="J96">
        <f>STDEV(H96:H98)</f>
        <v>5.9767683069816391E-2</v>
      </c>
    </row>
    <row r="97" spans="1:10">
      <c r="A97" t="s">
        <v>23</v>
      </c>
      <c r="B97">
        <v>0.15</v>
      </c>
      <c r="C97" t="s">
        <v>54</v>
      </c>
      <c r="D97" s="45">
        <v>1051.2</v>
      </c>
      <c r="E97">
        <f t="shared" si="3"/>
        <v>6.9576876477303458</v>
      </c>
      <c r="F97" s="45">
        <v>1584.87</v>
      </c>
      <c r="G97">
        <f t="shared" si="3"/>
        <v>7.3682576640201995</v>
      </c>
      <c r="H97" s="40">
        <f t="shared" si="4"/>
        <v>0.41057001628985379</v>
      </c>
    </row>
    <row r="98" spans="1:10">
      <c r="A98" t="s">
        <v>23</v>
      </c>
      <c r="B98">
        <v>0.15</v>
      </c>
      <c r="C98" t="s">
        <v>55</v>
      </c>
      <c r="D98" s="45">
        <v>889.47</v>
      </c>
      <c r="E98">
        <f t="shared" si="3"/>
        <v>6.7906257797243121</v>
      </c>
      <c r="F98" s="45">
        <v>1487.83</v>
      </c>
      <c r="G98">
        <f t="shared" si="3"/>
        <v>7.3050739615544877</v>
      </c>
      <c r="H98" s="40">
        <f t="shared" si="4"/>
        <v>0.5144481818301756</v>
      </c>
    </row>
    <row r="99" spans="1:10">
      <c r="A99" t="s">
        <v>23</v>
      </c>
      <c r="B99">
        <v>0.2</v>
      </c>
      <c r="C99" t="s">
        <v>56</v>
      </c>
      <c r="D99" s="45">
        <v>768.18299999999999</v>
      </c>
      <c r="E99">
        <f t="shared" si="3"/>
        <v>6.6440279860132039</v>
      </c>
      <c r="F99" s="45">
        <v>1609.12</v>
      </c>
      <c r="G99">
        <f t="shared" si="3"/>
        <v>7.3834427246961702</v>
      </c>
      <c r="H99" s="40">
        <f t="shared" si="4"/>
        <v>0.73941473868296637</v>
      </c>
      <c r="I99" s="40">
        <f>AVERAGE(H99:H101)</f>
        <v>0.55280436465806881</v>
      </c>
      <c r="J99">
        <f>STDEV(H99:H101)</f>
        <v>0.23839957964032446</v>
      </c>
    </row>
    <row r="100" spans="1:10">
      <c r="A100" t="s">
        <v>23</v>
      </c>
      <c r="B100">
        <v>0.2</v>
      </c>
      <c r="C100" t="s">
        <v>57</v>
      </c>
      <c r="D100" s="45">
        <v>784.35400000000004</v>
      </c>
      <c r="E100">
        <f t="shared" si="3"/>
        <v>6.6648604490533812</v>
      </c>
      <c r="F100" s="45">
        <v>1479.74</v>
      </c>
      <c r="G100">
        <f t="shared" si="3"/>
        <v>7.2996216756497061</v>
      </c>
      <c r="H100" s="40">
        <f t="shared" si="4"/>
        <v>0.63476122659632495</v>
      </c>
    </row>
    <row r="101" spans="1:10">
      <c r="A101" t="s">
        <v>23</v>
      </c>
      <c r="B101">
        <v>0.2</v>
      </c>
      <c r="C101" t="s">
        <v>58</v>
      </c>
      <c r="D101" s="45">
        <v>1180.57</v>
      </c>
      <c r="E101">
        <f t="shared" si="3"/>
        <v>7.0737526516756652</v>
      </c>
      <c r="F101" s="45">
        <v>1568.68</v>
      </c>
      <c r="G101">
        <f t="shared" si="3"/>
        <v>7.3579897803705805</v>
      </c>
      <c r="H101" s="40">
        <f t="shared" si="4"/>
        <v>0.28423712869491524</v>
      </c>
    </row>
    <row r="102" spans="1:10">
      <c r="A102" t="s">
        <v>23</v>
      </c>
      <c r="B102">
        <v>0.5</v>
      </c>
      <c r="C102" t="s">
        <v>59</v>
      </c>
      <c r="D102" s="45">
        <v>962.25</v>
      </c>
      <c r="E102">
        <f t="shared" si="3"/>
        <v>6.8692742921638557</v>
      </c>
      <c r="F102" s="45">
        <v>1657.64</v>
      </c>
      <c r="G102">
        <f t="shared" si="3"/>
        <v>7.413150183048141</v>
      </c>
      <c r="H102" s="40">
        <f t="shared" si="4"/>
        <v>0.54387589088428534</v>
      </c>
      <c r="I102" s="40">
        <f>AVERAGE(H102:H104)</f>
        <v>0.64332431909345067</v>
      </c>
      <c r="J102">
        <f>STDEV(H102:H104)</f>
        <v>8.8148656531186267E-2</v>
      </c>
    </row>
    <row r="103" spans="1:10">
      <c r="A103" t="s">
        <v>23</v>
      </c>
      <c r="B103">
        <v>0.5</v>
      </c>
      <c r="C103" t="s">
        <v>60</v>
      </c>
      <c r="D103" s="45">
        <v>865.21600000000001</v>
      </c>
      <c r="E103">
        <f t="shared" si="3"/>
        <v>6.7629791867419398</v>
      </c>
      <c r="F103" s="45">
        <v>1698.07</v>
      </c>
      <c r="G103">
        <f t="shared" si="3"/>
        <v>7.4372475909921203</v>
      </c>
      <c r="H103" s="40">
        <f t="shared" si="4"/>
        <v>0.67426840425018053</v>
      </c>
    </row>
    <row r="104" spans="1:10">
      <c r="A104" t="s">
        <v>23</v>
      </c>
      <c r="B104">
        <v>0.5</v>
      </c>
      <c r="C104" t="s">
        <v>61</v>
      </c>
      <c r="D104" s="45">
        <v>857.13199999999995</v>
      </c>
      <c r="E104">
        <f t="shared" si="3"/>
        <v>6.7535919324079892</v>
      </c>
      <c r="F104" s="45">
        <v>1746.59</v>
      </c>
      <c r="G104">
        <f t="shared" si="3"/>
        <v>7.4654205945538754</v>
      </c>
      <c r="H104" s="40">
        <f t="shared" si="4"/>
        <v>0.71182866214588625</v>
      </c>
    </row>
    <row r="105" spans="1:10">
      <c r="A105" t="s">
        <v>23</v>
      </c>
      <c r="B105">
        <v>1</v>
      </c>
      <c r="C105" t="s">
        <v>62</v>
      </c>
      <c r="D105" s="45">
        <v>1204.83</v>
      </c>
      <c r="E105">
        <f t="shared" si="3"/>
        <v>7.0940937571340257</v>
      </c>
      <c r="F105" s="45">
        <v>1552.52</v>
      </c>
      <c r="G105">
        <f t="shared" si="3"/>
        <v>7.3476346961723209</v>
      </c>
      <c r="H105" s="40">
        <f t="shared" si="4"/>
        <v>0.25354093903829522</v>
      </c>
      <c r="I105" s="40">
        <f>AVERAGE(H105:H107)</f>
        <v>0.40924018689275271</v>
      </c>
      <c r="J105">
        <f>STDEV(H105:H107)</f>
        <v>0.13530825571853336</v>
      </c>
    </row>
    <row r="106" spans="1:10">
      <c r="A106" t="s">
        <v>23</v>
      </c>
      <c r="B106">
        <v>1</v>
      </c>
      <c r="C106" t="s">
        <v>63</v>
      </c>
      <c r="D106" s="45">
        <v>913.73500000000001</v>
      </c>
      <c r="E106">
        <f t="shared" si="3"/>
        <v>6.8175405950605734</v>
      </c>
      <c r="F106" s="45">
        <v>1504</v>
      </c>
      <c r="G106">
        <f t="shared" si="3"/>
        <v>7.3158835045097854</v>
      </c>
      <c r="H106" s="40">
        <f t="shared" si="4"/>
        <v>0.498342909449212</v>
      </c>
    </row>
    <row r="107" spans="1:10">
      <c r="A107" t="s">
        <v>23</v>
      </c>
      <c r="B107">
        <v>1</v>
      </c>
      <c r="C107" t="s">
        <v>64</v>
      </c>
      <c r="D107" s="45">
        <v>1035.02</v>
      </c>
      <c r="E107">
        <f t="shared" si="3"/>
        <v>6.9421760291842673</v>
      </c>
      <c r="F107" s="45">
        <v>1665.72</v>
      </c>
      <c r="G107">
        <f t="shared" si="3"/>
        <v>7.4180127413750183</v>
      </c>
      <c r="H107" s="40">
        <f t="shared" si="4"/>
        <v>0.47583671219075097</v>
      </c>
    </row>
    <row r="108" spans="1:10">
      <c r="A108" t="s">
        <v>23</v>
      </c>
      <c r="B108">
        <v>5</v>
      </c>
      <c r="C108" t="s">
        <v>65</v>
      </c>
      <c r="D108" s="45">
        <v>881.38900000000001</v>
      </c>
      <c r="E108">
        <f t="shared" si="3"/>
        <v>6.7814990721847854</v>
      </c>
      <c r="F108" s="45">
        <v>1649.56</v>
      </c>
      <c r="G108">
        <f t="shared" si="3"/>
        <v>7.4082638646660817</v>
      </c>
      <c r="H108" s="40">
        <f t="shared" si="4"/>
        <v>0.62676479248129624</v>
      </c>
      <c r="I108" s="40">
        <f>AVERAGE(H108:H110)</f>
        <v>0.45207485989992185</v>
      </c>
      <c r="J108">
        <f>STDEV(H108:H110)</f>
        <v>0.15750784093349401</v>
      </c>
    </row>
    <row r="109" spans="1:10">
      <c r="A109" t="s">
        <v>23</v>
      </c>
      <c r="B109">
        <v>5</v>
      </c>
      <c r="C109" t="s">
        <v>66</v>
      </c>
      <c r="D109" s="45">
        <v>897.56399999999996</v>
      </c>
      <c r="E109">
        <f t="shared" si="3"/>
        <v>6.799684427012255</v>
      </c>
      <c r="F109" s="45">
        <v>1237.17</v>
      </c>
      <c r="G109">
        <f t="shared" si="3"/>
        <v>7.1205817922143009</v>
      </c>
      <c r="H109" s="40">
        <f t="shared" si="4"/>
        <v>0.32089736520204593</v>
      </c>
    </row>
    <row r="110" spans="1:10">
      <c r="A110" t="s">
        <v>23</v>
      </c>
      <c r="B110">
        <v>5</v>
      </c>
      <c r="C110" t="s">
        <v>67</v>
      </c>
      <c r="D110" s="45">
        <v>865.21600000000001</v>
      </c>
      <c r="E110">
        <f t="shared" si="3"/>
        <v>6.7629791867419398</v>
      </c>
      <c r="F110" s="45">
        <v>1301.8499999999999</v>
      </c>
      <c r="G110">
        <f t="shared" si="3"/>
        <v>7.1715416087583632</v>
      </c>
      <c r="H110" s="40">
        <f t="shared" si="4"/>
        <v>0.40856242201642345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Woods Hole Oceanographic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Johnson</dc:creator>
  <cp:lastModifiedBy>Matthew Johnson</cp:lastModifiedBy>
  <dcterms:created xsi:type="dcterms:W3CDTF">2014-05-29T19:10:42Z</dcterms:created>
  <dcterms:modified xsi:type="dcterms:W3CDTF">2015-03-30T15:00:52Z</dcterms:modified>
</cp:coreProperties>
</file>