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405"/>
  <workbookPr showInkAnnotation="0" autoCompressPictures="0"/>
  <bookViews>
    <workbookView xWindow="1140" yWindow="0" windowWidth="34980" windowHeight="204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88" i="1" l="1"/>
  <c r="J109" i="1"/>
  <c r="I109" i="1"/>
  <c r="J106" i="1"/>
  <c r="I106" i="1"/>
  <c r="J103" i="1"/>
  <c r="I103" i="1"/>
  <c r="J100" i="1"/>
  <c r="I100" i="1"/>
  <c r="J97" i="1"/>
  <c r="I97" i="1"/>
  <c r="J94" i="1"/>
  <c r="I94" i="1"/>
  <c r="J91" i="1"/>
  <c r="I91" i="1"/>
  <c r="J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88" i="1"/>
  <c r="M81" i="1"/>
  <c r="L81" i="1"/>
  <c r="M78" i="1"/>
  <c r="L78" i="1"/>
  <c r="M75" i="1"/>
  <c r="L75" i="1"/>
  <c r="M72" i="1"/>
  <c r="L72" i="1"/>
  <c r="M69" i="1"/>
  <c r="L69" i="1"/>
  <c r="M66" i="1"/>
  <c r="L66" i="1"/>
  <c r="M63" i="1"/>
  <c r="L63" i="1"/>
  <c r="M60" i="1"/>
  <c r="L60" i="1"/>
  <c r="J81" i="1"/>
  <c r="I81" i="1"/>
  <c r="J78" i="1"/>
  <c r="I78" i="1"/>
  <c r="J75" i="1"/>
  <c r="I75" i="1"/>
  <c r="J72" i="1"/>
  <c r="I72" i="1"/>
  <c r="J69" i="1"/>
  <c r="I69" i="1"/>
  <c r="J66" i="1"/>
  <c r="I66" i="1"/>
  <c r="J63" i="1"/>
  <c r="I63" i="1"/>
  <c r="J60" i="1"/>
  <c r="I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60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36" i="1"/>
  <c r="B12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35" i="1"/>
  <c r="G60" i="1"/>
  <c r="E60" i="1"/>
  <c r="G36" i="1"/>
  <c r="E36" i="1"/>
  <c r="G88" i="1"/>
  <c r="E88" i="1"/>
  <c r="G37" i="1"/>
  <c r="E37" i="1"/>
  <c r="G38" i="1"/>
  <c r="E38" i="1"/>
  <c r="G39" i="1"/>
  <c r="E39" i="1"/>
  <c r="G40" i="1"/>
  <c r="E40" i="1"/>
  <c r="G41" i="1"/>
  <c r="E41" i="1"/>
  <c r="G42" i="1"/>
  <c r="E42" i="1"/>
  <c r="G43" i="1"/>
  <c r="E43" i="1"/>
  <c r="G44" i="1"/>
  <c r="E44" i="1"/>
  <c r="G45" i="1"/>
  <c r="E45" i="1"/>
  <c r="G46" i="1"/>
  <c r="E46" i="1"/>
  <c r="G47" i="1"/>
  <c r="E47" i="1"/>
  <c r="G48" i="1"/>
  <c r="E48" i="1"/>
  <c r="G49" i="1"/>
  <c r="E49" i="1"/>
  <c r="G50" i="1"/>
  <c r="E50" i="1"/>
  <c r="G51" i="1"/>
  <c r="E51" i="1"/>
  <c r="G52" i="1"/>
  <c r="E52" i="1"/>
  <c r="G53" i="1"/>
  <c r="E53" i="1"/>
  <c r="G54" i="1"/>
  <c r="E54" i="1"/>
  <c r="G55" i="1"/>
  <c r="E55" i="1"/>
  <c r="G56" i="1"/>
  <c r="E56" i="1"/>
  <c r="G57" i="1"/>
  <c r="E57" i="1"/>
  <c r="G58" i="1"/>
  <c r="E58" i="1"/>
  <c r="G59" i="1"/>
  <c r="E59" i="1"/>
  <c r="G61" i="1"/>
  <c r="E61" i="1"/>
  <c r="G62" i="1"/>
  <c r="E62" i="1"/>
  <c r="G63" i="1"/>
  <c r="E63" i="1"/>
  <c r="G64" i="1"/>
  <c r="E64" i="1"/>
  <c r="G65" i="1"/>
  <c r="E65" i="1"/>
  <c r="G66" i="1"/>
  <c r="E66" i="1"/>
  <c r="G67" i="1"/>
  <c r="E67" i="1"/>
  <c r="G68" i="1"/>
  <c r="E68" i="1"/>
  <c r="G69" i="1"/>
  <c r="E69" i="1"/>
  <c r="G70" i="1"/>
  <c r="E70" i="1"/>
  <c r="G71" i="1"/>
  <c r="E71" i="1"/>
  <c r="G72" i="1"/>
  <c r="E72" i="1"/>
  <c r="G73" i="1"/>
  <c r="E73" i="1"/>
  <c r="G74" i="1"/>
  <c r="E74" i="1"/>
  <c r="G75" i="1"/>
  <c r="E75" i="1"/>
  <c r="G76" i="1"/>
  <c r="E76" i="1"/>
  <c r="G77" i="1"/>
  <c r="E77" i="1"/>
  <c r="G78" i="1"/>
  <c r="E78" i="1"/>
  <c r="G79" i="1"/>
  <c r="E79" i="1"/>
  <c r="G80" i="1"/>
  <c r="E80" i="1"/>
  <c r="G81" i="1"/>
  <c r="E81" i="1"/>
  <c r="G82" i="1"/>
  <c r="E82" i="1"/>
  <c r="G83" i="1"/>
  <c r="E83" i="1"/>
  <c r="E109" i="1"/>
  <c r="G109" i="1"/>
  <c r="E110" i="1"/>
  <c r="G110" i="1"/>
  <c r="E111" i="1"/>
  <c r="G111" i="1"/>
  <c r="E106" i="1"/>
  <c r="G106" i="1"/>
  <c r="E107" i="1"/>
  <c r="G107" i="1"/>
  <c r="E108" i="1"/>
  <c r="G108" i="1"/>
  <c r="E103" i="1"/>
  <c r="G103" i="1"/>
  <c r="E104" i="1"/>
  <c r="G104" i="1"/>
  <c r="E105" i="1"/>
  <c r="G105" i="1"/>
  <c r="E100" i="1"/>
  <c r="G100" i="1"/>
  <c r="E101" i="1"/>
  <c r="G101" i="1"/>
  <c r="E102" i="1"/>
  <c r="G102" i="1"/>
  <c r="E97" i="1"/>
  <c r="G97" i="1"/>
  <c r="E98" i="1"/>
  <c r="G98" i="1"/>
  <c r="E99" i="1"/>
  <c r="G99" i="1"/>
  <c r="E94" i="1"/>
  <c r="G94" i="1"/>
  <c r="E95" i="1"/>
  <c r="G95" i="1"/>
  <c r="E96" i="1"/>
  <c r="G96" i="1"/>
  <c r="E91" i="1"/>
  <c r="G91" i="1"/>
  <c r="E92" i="1"/>
  <c r="G92" i="1"/>
  <c r="E93" i="1"/>
  <c r="G93" i="1"/>
  <c r="E89" i="1"/>
  <c r="G89" i="1"/>
  <c r="E90" i="1"/>
  <c r="G90" i="1"/>
  <c r="C12" i="1"/>
  <c r="C33" i="1"/>
</calcChain>
</file>

<file path=xl/sharedStrings.xml><?xml version="1.0" encoding="utf-8"?>
<sst xmlns="http://schemas.openxmlformats.org/spreadsheetml/2006/main" count="253" uniqueCount="96">
  <si>
    <t>Prey:predator ratio: 10</t>
  </si>
  <si>
    <t>n = 3</t>
  </si>
  <si>
    <t>First: Make Oxy-pt and Pt-only stocks (but add Pt to Oxy immediately before you begin filling plates)</t>
  </si>
  <si>
    <r>
      <rPr>
        <b/>
        <sz val="12"/>
        <color theme="1"/>
        <rFont val="Calibri"/>
        <family val="2"/>
        <scheme val="minor"/>
      </rPr>
      <t>Stock 1:</t>
    </r>
    <r>
      <rPr>
        <sz val="12"/>
        <color theme="1"/>
        <rFont val="Calibri"/>
        <family val="2"/>
        <scheme val="minor"/>
      </rPr>
      <t xml:space="preserve"> 50 ml of Oxy at 1000 cells/ml and Pt at 10,000 cells/ml</t>
    </r>
  </si>
  <si>
    <r>
      <rPr>
        <b/>
        <sz val="12"/>
        <color theme="1"/>
        <rFont val="Calibri"/>
        <family val="2"/>
        <scheme val="minor"/>
      </rPr>
      <t>Stock 2</t>
    </r>
    <r>
      <rPr>
        <sz val="12"/>
        <color theme="1"/>
        <rFont val="Calibri"/>
        <family val="2"/>
        <scheme val="minor"/>
      </rPr>
      <t>: 50 ml of Pt at 10,000 cells/ml in FSW</t>
    </r>
  </si>
  <si>
    <t>Oxy stock</t>
  </si>
  <si>
    <t xml:space="preserve">Pt stock </t>
  </si>
  <si>
    <t>cells/ml</t>
  </si>
  <si>
    <t>Oxy vol for Stock-1</t>
  </si>
  <si>
    <t>Pt vol for Stocks 1&amp;2</t>
  </si>
  <si>
    <t>treatments</t>
  </si>
  <si>
    <t>treat</t>
  </si>
  <si>
    <t>pred</t>
  </si>
  <si>
    <t>prey</t>
  </si>
  <si>
    <t>Use DD stock</t>
  </si>
  <si>
    <t xml:space="preserve">DD Stock  </t>
  </si>
  <si>
    <t>DD (ul)</t>
  </si>
  <si>
    <t>n</t>
  </si>
  <si>
    <t>cell stock</t>
  </si>
  <si>
    <t xml:space="preserve">Stock vol  </t>
  </si>
  <si>
    <t>plate</t>
  </si>
  <si>
    <t>Oxy + Pt</t>
  </si>
  <si>
    <t>Oxy</t>
  </si>
  <si>
    <t>untreated</t>
  </si>
  <si>
    <t>NA</t>
  </si>
  <si>
    <t>C</t>
  </si>
  <si>
    <t>B</t>
  </si>
  <si>
    <t>A</t>
  </si>
  <si>
    <t>Pt only</t>
  </si>
  <si>
    <t>none</t>
  </si>
  <si>
    <t>total samples:</t>
  </si>
  <si>
    <t>PtNOA</t>
  </si>
  <si>
    <t>Experiment started 12:30 5/19/14</t>
  </si>
  <si>
    <t>treatment</t>
  </si>
  <si>
    <t>Pt @ T0 (cells/ml)</t>
  </si>
  <si>
    <t>Oxy @ T0 (cells/ml)</t>
  </si>
  <si>
    <t>1A</t>
  </si>
  <si>
    <t>1B</t>
  </si>
  <si>
    <t>1C</t>
  </si>
  <si>
    <t>2A</t>
  </si>
  <si>
    <t>2B</t>
  </si>
  <si>
    <t>2C</t>
  </si>
  <si>
    <t>3A</t>
  </si>
  <si>
    <t>3B</t>
  </si>
  <si>
    <t>3C</t>
  </si>
  <si>
    <t>4A</t>
  </si>
  <si>
    <t>4B</t>
  </si>
  <si>
    <t>4C</t>
  </si>
  <si>
    <t>5A</t>
  </si>
  <si>
    <t>5B</t>
  </si>
  <si>
    <t>5C</t>
  </si>
  <si>
    <t>6A</t>
  </si>
  <si>
    <t>6B</t>
  </si>
  <si>
    <t>6C</t>
  </si>
  <si>
    <t>7A</t>
  </si>
  <si>
    <t>7B</t>
  </si>
  <si>
    <t>7C</t>
  </si>
  <si>
    <t>8A</t>
  </si>
  <si>
    <t>8B</t>
  </si>
  <si>
    <t>8C</t>
  </si>
  <si>
    <t>9A</t>
  </si>
  <si>
    <t>9B</t>
  </si>
  <si>
    <t>9C</t>
  </si>
  <si>
    <t>10A</t>
  </si>
  <si>
    <t>10B</t>
  </si>
  <si>
    <t>10C</t>
  </si>
  <si>
    <t>11A</t>
  </si>
  <si>
    <t>11B</t>
  </si>
  <si>
    <t>11C</t>
  </si>
  <si>
    <t>12A</t>
  </si>
  <si>
    <t>12B</t>
  </si>
  <si>
    <t>12C</t>
  </si>
  <si>
    <t>13A</t>
  </si>
  <si>
    <t>13B</t>
  </si>
  <si>
    <t>13C</t>
  </si>
  <si>
    <t>14A</t>
  </si>
  <si>
    <t>14B</t>
  </si>
  <si>
    <t>14C</t>
  </si>
  <si>
    <t>15A</t>
  </si>
  <si>
    <t>15B</t>
  </si>
  <si>
    <t>15C</t>
  </si>
  <si>
    <t>16A</t>
  </si>
  <si>
    <t>16B</t>
  </si>
  <si>
    <t>16C</t>
  </si>
  <si>
    <t>Pt @ T1 (cells/ml)</t>
  </si>
  <si>
    <t>Oxy @ T1 (cells/ml)</t>
  </si>
  <si>
    <t>T1= 24 hrs</t>
  </si>
  <si>
    <t>Fv/Fm @ T1</t>
  </si>
  <si>
    <t>CON</t>
  </si>
  <si>
    <t>Oxy @ 1600 cells/ml</t>
  </si>
  <si>
    <t>Pt @ 575139 cells/ml</t>
  </si>
  <si>
    <t>Pt Fv/Fm @ .5045</t>
  </si>
  <si>
    <t>Pt @ stationary phase</t>
  </si>
  <si>
    <t>Oxy was last fed on 5/20/14</t>
  </si>
  <si>
    <t>level (uM DD)</t>
  </si>
  <si>
    <t xml:space="preserve">Plan: Treat diatoms with range of 2 4-decadienal (DD) and run grazing assay.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</si>
</sst>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scheme val="minor"/>
    </font>
    <font>
      <u/>
      <sz val="12"/>
      <color theme="1"/>
      <name val="Calibri"/>
      <scheme val="minor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75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1" xfId="0" applyFill="1" applyBorder="1"/>
    <xf numFmtId="0" fontId="0" fillId="3" borderId="1" xfId="0" applyFill="1" applyBorder="1"/>
    <xf numFmtId="0" fontId="0" fillId="2" borderId="0" xfId="0" applyFill="1"/>
    <xf numFmtId="0" fontId="0" fillId="3" borderId="0" xfId="0" applyFill="1"/>
    <xf numFmtId="0" fontId="0" fillId="0" borderId="0" xfId="0" applyBorder="1"/>
    <xf numFmtId="0" fontId="0" fillId="0" borderId="0" xfId="0" applyBorder="1" applyAlignment="1">
      <alignment horizontal="left"/>
    </xf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0" fillId="0" borderId="2" xfId="0" applyFill="1" applyBorder="1"/>
    <xf numFmtId="0" fontId="0" fillId="0" borderId="3" xfId="0" applyFill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0" fillId="0" borderId="3" xfId="0" applyFont="1" applyFill="1" applyBorder="1" applyAlignment="1">
      <alignment horizontal="left"/>
    </xf>
    <xf numFmtId="1" fontId="0" fillId="0" borderId="3" xfId="0" applyNumberFormat="1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5" xfId="0" applyFill="1" applyBorder="1"/>
    <xf numFmtId="0" fontId="0" fillId="0" borderId="0" xfId="0" applyFill="1" applyBorder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0" xfId="0" applyFont="1" applyFill="1" applyBorder="1" applyAlignment="1">
      <alignment horizontal="left"/>
    </xf>
    <xf numFmtId="1" fontId="0" fillId="0" borderId="0" xfId="0" applyNumberFormat="1" applyFont="1" applyBorder="1" applyAlignment="1">
      <alignment horizontal="left"/>
    </xf>
    <xf numFmtId="0" fontId="0" fillId="0" borderId="6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7" xfId="0" applyFill="1" applyBorder="1"/>
    <xf numFmtId="0" fontId="0" fillId="0" borderId="8" xfId="0" applyFill="1" applyBorder="1" applyAlignment="1">
      <alignment horizontal="left"/>
    </xf>
    <xf numFmtId="0" fontId="4" fillId="0" borderId="8" xfId="0" applyFont="1" applyBorder="1"/>
    <xf numFmtId="0" fontId="4" fillId="0" borderId="8" xfId="0" applyFont="1" applyBorder="1" applyAlignment="1">
      <alignment horizontal="center"/>
    </xf>
    <xf numFmtId="0" fontId="0" fillId="0" borderId="8" xfId="0" applyFont="1" applyFill="1" applyBorder="1" applyAlignment="1">
      <alignment horizontal="left"/>
    </xf>
    <xf numFmtId="1" fontId="0" fillId="0" borderId="8" xfId="0" applyNumberFormat="1" applyFont="1" applyBorder="1" applyAlignment="1">
      <alignment horizontal="left"/>
    </xf>
    <xf numFmtId="0" fontId="0" fillId="0" borderId="9" xfId="0" applyFont="1" applyBorder="1" applyAlignment="1">
      <alignment horizontal="left"/>
    </xf>
    <xf numFmtId="0" fontId="0" fillId="0" borderId="0" xfId="0" applyFill="1" applyBorder="1"/>
    <xf numFmtId="0" fontId="0" fillId="0" borderId="0" xfId="0" applyFont="1" applyAlignment="1">
      <alignment horizontal="center"/>
    </xf>
    <xf numFmtId="0" fontId="0" fillId="4" borderId="0" xfId="0" applyFill="1"/>
    <xf numFmtId="2" fontId="0" fillId="0" borderId="0" xfId="0" applyNumberFormat="1"/>
    <xf numFmtId="0" fontId="3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0" fillId="0" borderId="0" xfId="0" applyNumberFormat="1"/>
    <xf numFmtId="0" fontId="7" fillId="0" borderId="0" xfId="0" applyFont="1"/>
    <xf numFmtId="1" fontId="0" fillId="0" borderId="0" xfId="0" applyNumberFormat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</cellXfs>
  <cellStyles count="7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2"/>
  <sheetViews>
    <sheetView tabSelected="1" zoomScale="75" zoomScaleNormal="75" zoomScalePageLayoutView="75" workbookViewId="0">
      <selection activeCell="I89" sqref="I89"/>
    </sheetView>
  </sheetViews>
  <sheetFormatPr baseColWidth="10" defaultRowHeight="15" x14ac:dyDescent="0"/>
  <cols>
    <col min="2" max="2" width="17.5" customWidth="1"/>
    <col min="3" max="3" width="13.6640625" customWidth="1"/>
    <col min="4" max="4" width="12.5" customWidth="1"/>
    <col min="5" max="5" width="8" customWidth="1"/>
    <col min="6" max="6" width="10" customWidth="1"/>
    <col min="7" max="7" width="7.33203125" customWidth="1"/>
    <col min="8" max="8" width="8.5" customWidth="1"/>
    <col min="9" max="9" width="9" customWidth="1"/>
    <col min="10" max="10" width="8.5" customWidth="1"/>
    <col min="11" max="11" width="8.83203125" customWidth="1"/>
  </cols>
  <sheetData>
    <row r="1" spans="1:15">
      <c r="A1" s="25" t="s">
        <v>95</v>
      </c>
    </row>
    <row r="2" spans="1:15">
      <c r="A2" t="s">
        <v>0</v>
      </c>
    </row>
    <row r="3" spans="1:15">
      <c r="A3" t="s">
        <v>1</v>
      </c>
    </row>
    <row r="4" spans="1:15">
      <c r="B4" s="1" t="s">
        <v>2</v>
      </c>
    </row>
    <row r="5" spans="1:15">
      <c r="B5" t="s">
        <v>3</v>
      </c>
    </row>
    <row r="6" spans="1:15">
      <c r="B6" t="s">
        <v>4</v>
      </c>
      <c r="G6" s="40" t="s">
        <v>92</v>
      </c>
      <c r="H6" s="40"/>
      <c r="I6" s="40"/>
    </row>
    <row r="7" spans="1:15">
      <c r="G7" t="s">
        <v>93</v>
      </c>
    </row>
    <row r="8" spans="1:15">
      <c r="B8" t="s">
        <v>5</v>
      </c>
      <c r="C8" t="s">
        <v>6</v>
      </c>
      <c r="G8" t="s">
        <v>86</v>
      </c>
    </row>
    <row r="9" spans="1:15">
      <c r="B9" t="s">
        <v>7</v>
      </c>
      <c r="C9" t="s">
        <v>7</v>
      </c>
    </row>
    <row r="10" spans="1:15">
      <c r="A10" s="2"/>
      <c r="B10" s="3">
        <v>1600</v>
      </c>
      <c r="C10" s="4">
        <v>575139</v>
      </c>
      <c r="D10" s="2"/>
      <c r="E10" s="2"/>
      <c r="F10" s="2"/>
      <c r="G10" s="2" t="s">
        <v>32</v>
      </c>
      <c r="H10" s="2"/>
      <c r="I10" s="2"/>
      <c r="J10" s="2"/>
      <c r="K10" s="2"/>
      <c r="L10" s="2"/>
      <c r="M10" s="2"/>
      <c r="N10" s="2"/>
    </row>
    <row r="11" spans="1:15">
      <c r="B11" t="s">
        <v>8</v>
      </c>
      <c r="C11" t="s">
        <v>9</v>
      </c>
      <c r="G11" t="s">
        <v>89</v>
      </c>
    </row>
    <row r="12" spans="1:15">
      <c r="B12" s="5">
        <f>(50*1000)/B10</f>
        <v>31.25</v>
      </c>
      <c r="C12" s="6">
        <f>(50*10000)/C10</f>
        <v>0.8693550602549992</v>
      </c>
      <c r="G12" t="s">
        <v>90</v>
      </c>
    </row>
    <row r="13" spans="1:15">
      <c r="G13" t="s">
        <v>91</v>
      </c>
      <c r="H13">
        <v>0.50449999999999995</v>
      </c>
    </row>
    <row r="14" spans="1:15">
      <c r="A14" s="7"/>
      <c r="B14" s="7"/>
      <c r="C14" s="7" t="s">
        <v>10</v>
      </c>
      <c r="D14" s="7"/>
      <c r="E14" s="7"/>
      <c r="F14" s="7"/>
      <c r="G14" s="7"/>
      <c r="H14" s="8"/>
      <c r="I14" s="9"/>
      <c r="J14" s="7"/>
      <c r="K14" s="7"/>
      <c r="L14" s="7"/>
      <c r="M14" s="7"/>
    </row>
    <row r="15" spans="1:15">
      <c r="A15" s="10"/>
      <c r="B15" s="10" t="s">
        <v>11</v>
      </c>
      <c r="C15" s="10" t="s">
        <v>12</v>
      </c>
      <c r="D15" s="10" t="s">
        <v>13</v>
      </c>
      <c r="E15" s="10" t="s">
        <v>94</v>
      </c>
      <c r="F15" s="11" t="s">
        <v>14</v>
      </c>
      <c r="G15" s="11" t="s">
        <v>15</v>
      </c>
      <c r="H15" s="11" t="s">
        <v>16</v>
      </c>
      <c r="I15" s="10" t="s">
        <v>17</v>
      </c>
      <c r="J15" s="11" t="s">
        <v>18</v>
      </c>
      <c r="K15" s="12" t="s">
        <v>19</v>
      </c>
      <c r="L15" s="13" t="s">
        <v>20</v>
      </c>
      <c r="M15" s="11"/>
    </row>
    <row r="16" spans="1:15">
      <c r="A16" s="14">
        <v>1</v>
      </c>
      <c r="B16" s="15" t="s">
        <v>21</v>
      </c>
      <c r="C16" s="15" t="s">
        <v>22</v>
      </c>
      <c r="D16" s="15" t="s">
        <v>31</v>
      </c>
      <c r="E16" s="16" t="s">
        <v>23</v>
      </c>
      <c r="F16" s="17" t="s">
        <v>24</v>
      </c>
      <c r="G16" s="18" t="s">
        <v>24</v>
      </c>
      <c r="H16" s="18" t="s">
        <v>24</v>
      </c>
      <c r="I16" s="19">
        <v>3</v>
      </c>
      <c r="J16" s="20">
        <v>1</v>
      </c>
      <c r="K16" s="19">
        <v>2</v>
      </c>
      <c r="L16" s="21">
        <v>1</v>
      </c>
      <c r="O16" s="22"/>
    </row>
    <row r="17" spans="1:15">
      <c r="A17" s="23">
        <v>2</v>
      </c>
      <c r="B17" s="24" t="s">
        <v>21</v>
      </c>
      <c r="C17" s="24" t="s">
        <v>22</v>
      </c>
      <c r="D17" s="24" t="s">
        <v>31</v>
      </c>
      <c r="E17" s="25">
        <v>0.05</v>
      </c>
      <c r="F17" s="25" t="s">
        <v>25</v>
      </c>
      <c r="G17" s="26">
        <v>100</v>
      </c>
      <c r="H17" s="26">
        <v>1</v>
      </c>
      <c r="I17" s="27">
        <v>3</v>
      </c>
      <c r="J17" s="28">
        <v>1</v>
      </c>
      <c r="K17" s="27">
        <v>2</v>
      </c>
      <c r="L17" s="29">
        <v>1</v>
      </c>
      <c r="N17" s="27"/>
      <c r="O17" s="30"/>
    </row>
    <row r="18" spans="1:15">
      <c r="A18" s="23">
        <v>3</v>
      </c>
      <c r="B18" s="24" t="s">
        <v>21</v>
      </c>
      <c r="C18" s="24" t="s">
        <v>22</v>
      </c>
      <c r="D18" s="24" t="s">
        <v>31</v>
      </c>
      <c r="E18" s="25">
        <v>0.1</v>
      </c>
      <c r="F18" s="25" t="s">
        <v>25</v>
      </c>
      <c r="G18" s="26">
        <v>100</v>
      </c>
      <c r="H18" s="26">
        <v>2</v>
      </c>
      <c r="I18" s="27">
        <v>3</v>
      </c>
      <c r="J18" s="28">
        <v>1</v>
      </c>
      <c r="K18" s="27">
        <v>2</v>
      </c>
      <c r="L18" s="29">
        <v>1</v>
      </c>
      <c r="N18" s="27"/>
      <c r="O18" s="30"/>
    </row>
    <row r="19" spans="1:15">
      <c r="A19" s="23">
        <v>4</v>
      </c>
      <c r="B19" s="24" t="s">
        <v>21</v>
      </c>
      <c r="C19" s="24" t="s">
        <v>22</v>
      </c>
      <c r="D19" s="24" t="s">
        <v>31</v>
      </c>
      <c r="E19">
        <v>0.15</v>
      </c>
      <c r="F19" s="25" t="s">
        <v>25</v>
      </c>
      <c r="G19" s="26">
        <v>100</v>
      </c>
      <c r="H19" s="26">
        <v>3</v>
      </c>
      <c r="I19" s="27">
        <v>3</v>
      </c>
      <c r="J19" s="28">
        <v>1</v>
      </c>
      <c r="K19" s="27">
        <v>2</v>
      </c>
      <c r="L19" s="29">
        <v>1</v>
      </c>
      <c r="N19" s="27"/>
    </row>
    <row r="20" spans="1:15">
      <c r="A20" s="23">
        <v>5</v>
      </c>
      <c r="B20" s="24" t="s">
        <v>21</v>
      </c>
      <c r="C20" s="24" t="s">
        <v>22</v>
      </c>
      <c r="D20" s="24" t="s">
        <v>31</v>
      </c>
      <c r="E20" s="25">
        <v>0.2</v>
      </c>
      <c r="F20" s="25" t="s">
        <v>26</v>
      </c>
      <c r="G20" s="26">
        <v>1000</v>
      </c>
      <c r="H20" s="26">
        <v>0.4</v>
      </c>
      <c r="I20" s="27">
        <v>3</v>
      </c>
      <c r="J20" s="28">
        <v>1</v>
      </c>
      <c r="K20" s="27">
        <v>2</v>
      </c>
      <c r="L20" s="29">
        <v>1</v>
      </c>
      <c r="N20" s="27"/>
    </row>
    <row r="21" spans="1:15">
      <c r="A21" s="23">
        <v>6</v>
      </c>
      <c r="B21" s="24" t="s">
        <v>21</v>
      </c>
      <c r="C21" s="24" t="s">
        <v>22</v>
      </c>
      <c r="D21" s="24" t="s">
        <v>31</v>
      </c>
      <c r="E21" s="25">
        <v>0.5</v>
      </c>
      <c r="F21" s="25" t="s">
        <v>26</v>
      </c>
      <c r="G21" s="26">
        <v>1000</v>
      </c>
      <c r="H21" s="26">
        <v>1</v>
      </c>
      <c r="I21" s="27">
        <v>3</v>
      </c>
      <c r="J21" s="28">
        <v>1</v>
      </c>
      <c r="K21" s="27">
        <v>2</v>
      </c>
      <c r="L21" s="29">
        <v>1</v>
      </c>
      <c r="N21" s="27"/>
    </row>
    <row r="22" spans="1:15">
      <c r="A22" s="38">
        <v>7</v>
      </c>
      <c r="B22" s="24" t="s">
        <v>21</v>
      </c>
      <c r="C22" s="24" t="s">
        <v>22</v>
      </c>
      <c r="D22" s="24" t="s">
        <v>31</v>
      </c>
      <c r="E22" s="25">
        <v>1</v>
      </c>
      <c r="F22" s="25" t="s">
        <v>26</v>
      </c>
      <c r="G22" s="26">
        <v>1000</v>
      </c>
      <c r="H22" s="26">
        <v>2</v>
      </c>
      <c r="I22" s="27">
        <v>3</v>
      </c>
      <c r="J22" s="28">
        <v>1</v>
      </c>
      <c r="K22" s="27">
        <v>2</v>
      </c>
      <c r="L22" s="29">
        <v>1</v>
      </c>
      <c r="N22" s="27"/>
    </row>
    <row r="23" spans="1:15">
      <c r="A23" s="23">
        <v>8</v>
      </c>
      <c r="B23" s="32" t="s">
        <v>21</v>
      </c>
      <c r="C23" s="32" t="s">
        <v>22</v>
      </c>
      <c r="D23" s="32" t="s">
        <v>31</v>
      </c>
      <c r="E23" s="25">
        <v>5</v>
      </c>
      <c r="F23" s="33" t="s">
        <v>27</v>
      </c>
      <c r="G23" s="34">
        <v>10000</v>
      </c>
      <c r="H23" s="34">
        <v>1</v>
      </c>
      <c r="I23" s="35">
        <v>3</v>
      </c>
      <c r="J23" s="36">
        <v>1</v>
      </c>
      <c r="K23" s="35">
        <v>2</v>
      </c>
      <c r="L23" s="37">
        <v>1</v>
      </c>
      <c r="N23" s="27"/>
    </row>
    <row r="24" spans="1:15">
      <c r="A24" s="14">
        <v>9</v>
      </c>
      <c r="B24" s="15" t="s">
        <v>28</v>
      </c>
      <c r="C24" s="15" t="s">
        <v>29</v>
      </c>
      <c r="D24" s="15" t="s">
        <v>31</v>
      </c>
      <c r="E24" s="16" t="s">
        <v>23</v>
      </c>
      <c r="F24" s="17" t="s">
        <v>24</v>
      </c>
      <c r="G24" s="26" t="s">
        <v>24</v>
      </c>
      <c r="H24" s="18" t="s">
        <v>24</v>
      </c>
      <c r="I24" s="19">
        <v>3</v>
      </c>
      <c r="J24" s="20">
        <v>2</v>
      </c>
      <c r="K24" s="19">
        <v>2</v>
      </c>
      <c r="L24" s="21">
        <v>2</v>
      </c>
      <c r="M24" s="7"/>
    </row>
    <row r="25" spans="1:15">
      <c r="A25" s="23">
        <v>10</v>
      </c>
      <c r="B25" s="24" t="s">
        <v>28</v>
      </c>
      <c r="C25" s="24" t="s">
        <v>29</v>
      </c>
      <c r="D25" s="24" t="s">
        <v>31</v>
      </c>
      <c r="E25" s="25">
        <v>0.05</v>
      </c>
      <c r="F25" s="25" t="s">
        <v>25</v>
      </c>
      <c r="G25" s="26">
        <v>100</v>
      </c>
      <c r="H25" s="26">
        <v>1</v>
      </c>
      <c r="I25" s="27">
        <v>3</v>
      </c>
      <c r="J25" s="28">
        <v>2</v>
      </c>
      <c r="K25" s="27">
        <v>2</v>
      </c>
      <c r="L25" s="29">
        <v>2</v>
      </c>
      <c r="M25" s="7"/>
    </row>
    <row r="26" spans="1:15">
      <c r="A26" s="23">
        <v>11</v>
      </c>
      <c r="B26" s="24" t="s">
        <v>28</v>
      </c>
      <c r="C26" s="24" t="s">
        <v>29</v>
      </c>
      <c r="D26" s="24" t="s">
        <v>31</v>
      </c>
      <c r="E26" s="25">
        <v>0.1</v>
      </c>
      <c r="F26" s="25" t="s">
        <v>25</v>
      </c>
      <c r="G26" s="26">
        <v>100</v>
      </c>
      <c r="H26" s="26">
        <v>2</v>
      </c>
      <c r="I26" s="27">
        <v>3</v>
      </c>
      <c r="J26" s="28">
        <v>2</v>
      </c>
      <c r="K26" s="27">
        <v>2</v>
      </c>
      <c r="L26" s="29">
        <v>2</v>
      </c>
      <c r="M26" s="7"/>
    </row>
    <row r="27" spans="1:15">
      <c r="A27" s="23">
        <v>12</v>
      </c>
      <c r="B27" s="24" t="s">
        <v>28</v>
      </c>
      <c r="C27" s="24" t="s">
        <v>29</v>
      </c>
      <c r="D27" s="24" t="s">
        <v>31</v>
      </c>
      <c r="E27">
        <v>0.15</v>
      </c>
      <c r="F27" s="25" t="s">
        <v>25</v>
      </c>
      <c r="G27" s="26">
        <v>100</v>
      </c>
      <c r="H27" s="26">
        <v>3</v>
      </c>
      <c r="I27" s="27">
        <v>3</v>
      </c>
      <c r="J27" s="28">
        <v>2</v>
      </c>
      <c r="K27" s="27">
        <v>2</v>
      </c>
      <c r="L27" s="29">
        <v>2</v>
      </c>
      <c r="M27" s="7"/>
    </row>
    <row r="28" spans="1:15">
      <c r="A28" s="23">
        <v>13</v>
      </c>
      <c r="B28" s="24" t="s">
        <v>28</v>
      </c>
      <c r="C28" s="24" t="s">
        <v>29</v>
      </c>
      <c r="D28" s="24" t="s">
        <v>31</v>
      </c>
      <c r="E28" s="25">
        <v>0.2</v>
      </c>
      <c r="F28" s="25" t="s">
        <v>26</v>
      </c>
      <c r="G28" s="26">
        <v>1000</v>
      </c>
      <c r="H28" s="26">
        <v>0.4</v>
      </c>
      <c r="I28" s="27">
        <v>3</v>
      </c>
      <c r="J28" s="28">
        <v>2</v>
      </c>
      <c r="K28" s="27">
        <v>2</v>
      </c>
      <c r="L28" s="29">
        <v>2</v>
      </c>
      <c r="M28" s="7"/>
    </row>
    <row r="29" spans="1:15">
      <c r="A29" s="23">
        <v>14</v>
      </c>
      <c r="B29" s="24" t="s">
        <v>28</v>
      </c>
      <c r="C29" s="24" t="s">
        <v>29</v>
      </c>
      <c r="D29" s="24" t="s">
        <v>31</v>
      </c>
      <c r="E29" s="25">
        <v>0.5</v>
      </c>
      <c r="F29" s="25" t="s">
        <v>26</v>
      </c>
      <c r="G29" s="26">
        <v>1000</v>
      </c>
      <c r="H29" s="26">
        <v>1</v>
      </c>
      <c r="I29" s="27">
        <v>3</v>
      </c>
      <c r="J29" s="28">
        <v>2</v>
      </c>
      <c r="K29" s="27">
        <v>2</v>
      </c>
      <c r="L29" s="29">
        <v>2</v>
      </c>
      <c r="M29" s="7"/>
    </row>
    <row r="30" spans="1:15">
      <c r="A30" s="23">
        <v>15</v>
      </c>
      <c r="B30" s="24" t="s">
        <v>28</v>
      </c>
      <c r="C30" s="24" t="s">
        <v>29</v>
      </c>
      <c r="D30" s="24" t="s">
        <v>31</v>
      </c>
      <c r="E30" s="25">
        <v>1</v>
      </c>
      <c r="F30" s="25" t="s">
        <v>26</v>
      </c>
      <c r="G30" s="26">
        <v>1000</v>
      </c>
      <c r="H30" s="26">
        <v>2</v>
      </c>
      <c r="I30" s="27">
        <v>3</v>
      </c>
      <c r="J30" s="28">
        <v>2</v>
      </c>
      <c r="K30" s="27">
        <v>2</v>
      </c>
      <c r="L30" s="29">
        <v>2</v>
      </c>
      <c r="M30" s="7"/>
    </row>
    <row r="31" spans="1:15">
      <c r="A31" s="31">
        <v>16</v>
      </c>
      <c r="B31" s="32" t="s">
        <v>28</v>
      </c>
      <c r="C31" s="32" t="s">
        <v>29</v>
      </c>
      <c r="D31" s="32" t="s">
        <v>31</v>
      </c>
      <c r="E31" s="33">
        <v>5</v>
      </c>
      <c r="F31" s="33" t="s">
        <v>27</v>
      </c>
      <c r="G31" s="34">
        <v>10000</v>
      </c>
      <c r="H31" s="34">
        <v>1</v>
      </c>
      <c r="I31" s="35">
        <v>3</v>
      </c>
      <c r="J31" s="36">
        <v>2</v>
      </c>
      <c r="K31" s="35">
        <v>2</v>
      </c>
      <c r="L31" s="37">
        <v>2</v>
      </c>
      <c r="M31" s="7"/>
    </row>
    <row r="32" spans="1:15">
      <c r="A32" s="38"/>
      <c r="L32" s="22"/>
    </row>
    <row r="33" spans="1:33">
      <c r="A33" s="38"/>
      <c r="B33" s="8" t="s">
        <v>30</v>
      </c>
      <c r="C33" s="7">
        <f>14*3</f>
        <v>42</v>
      </c>
      <c r="D33" s="24"/>
      <c r="E33" s="7"/>
      <c r="F33" s="7"/>
      <c r="G33" s="39"/>
      <c r="H33" s="39"/>
      <c r="I33" s="27"/>
      <c r="J33" s="28"/>
      <c r="K33" s="27"/>
    </row>
    <row r="34" spans="1:33">
      <c r="A34" s="7"/>
      <c r="B34" s="7"/>
      <c r="C34" s="7"/>
      <c r="D34" s="7"/>
      <c r="E34" s="7"/>
      <c r="F34" s="7"/>
      <c r="G34" s="7"/>
      <c r="I34" s="7"/>
      <c r="J34" s="7"/>
      <c r="K34" s="7"/>
      <c r="L34" s="7"/>
      <c r="M34" s="7"/>
      <c r="AF34" s="42" t="s">
        <v>87</v>
      </c>
    </row>
    <row r="35" spans="1:33">
      <c r="C35" s="42" t="s">
        <v>33</v>
      </c>
      <c r="D35" s="43" t="s">
        <v>34</v>
      </c>
      <c r="E35" s="42"/>
      <c r="F35" s="42" t="s">
        <v>84</v>
      </c>
      <c r="G35" s="42"/>
      <c r="H35" s="42"/>
      <c r="I35" s="42"/>
      <c r="AF35" s="47">
        <v>5713</v>
      </c>
      <c r="AG35">
        <f>AF35/10000</f>
        <v>0.57130000000000003</v>
      </c>
    </row>
    <row r="36" spans="1:33">
      <c r="A36">
        <v>0</v>
      </c>
      <c r="B36" t="s">
        <v>22</v>
      </c>
      <c r="C36" t="s">
        <v>36</v>
      </c>
      <c r="D36" s="49">
        <v>20481.900000000001</v>
      </c>
      <c r="E36" s="41">
        <f>LN(D36)</f>
        <v>9.9272968482877548</v>
      </c>
      <c r="F36" s="49">
        <v>14069.6</v>
      </c>
      <c r="G36" s="41">
        <f>LN(F36)</f>
        <v>9.5517717204221544</v>
      </c>
      <c r="H36" s="41">
        <f>G36-E36</f>
        <v>-0.37552512786560044</v>
      </c>
      <c r="I36" s="41"/>
      <c r="AF36" s="47">
        <v>5512</v>
      </c>
      <c r="AG36">
        <f t="shared" ref="AG36:AG82" si="0">AF36/10000</f>
        <v>0.55120000000000002</v>
      </c>
    </row>
    <row r="37" spans="1:33">
      <c r="A37">
        <v>0</v>
      </c>
      <c r="B37" t="s">
        <v>22</v>
      </c>
      <c r="C37" t="s">
        <v>37</v>
      </c>
      <c r="D37" s="49">
        <v>26862.5</v>
      </c>
      <c r="E37" s="41">
        <f t="shared" ref="E37:G83" si="1">LN(D37)</f>
        <v>10.198486540950766</v>
      </c>
      <c r="F37" s="49">
        <v>20021.5</v>
      </c>
      <c r="G37" s="41">
        <f t="shared" si="1"/>
        <v>9.9045619751373941</v>
      </c>
      <c r="H37" s="41">
        <f t="shared" ref="H37:H83" si="2">G37-E37</f>
        <v>-0.29392456581337179</v>
      </c>
      <c r="I37" s="41"/>
      <c r="AF37" s="47">
        <v>5475</v>
      </c>
      <c r="AG37">
        <f t="shared" si="0"/>
        <v>0.54749999999999999</v>
      </c>
    </row>
    <row r="38" spans="1:33">
      <c r="A38">
        <v>0</v>
      </c>
      <c r="B38" t="s">
        <v>22</v>
      </c>
      <c r="C38" t="s">
        <v>38</v>
      </c>
      <c r="D38" s="49">
        <v>25624.2</v>
      </c>
      <c r="E38" s="41">
        <f t="shared" si="1"/>
        <v>10.151292496441176</v>
      </c>
      <c r="F38" s="49">
        <v>24028</v>
      </c>
      <c r="G38" s="41">
        <f t="shared" si="1"/>
        <v>10.086975095970052</v>
      </c>
      <c r="H38" s="41">
        <f t="shared" si="2"/>
        <v>-6.4317400471123776E-2</v>
      </c>
      <c r="I38" s="41"/>
      <c r="AF38" s="47">
        <v>5713</v>
      </c>
      <c r="AG38">
        <f t="shared" si="0"/>
        <v>0.57130000000000003</v>
      </c>
    </row>
    <row r="39" spans="1:33">
      <c r="A39">
        <v>0.05</v>
      </c>
      <c r="B39" t="s">
        <v>22</v>
      </c>
      <c r="C39" t="s">
        <v>39</v>
      </c>
      <c r="D39" s="49">
        <v>25397</v>
      </c>
      <c r="E39" s="41">
        <f t="shared" si="1"/>
        <v>10.142386335794844</v>
      </c>
      <c r="F39" s="49">
        <v>21008</v>
      </c>
      <c r="G39" s="41">
        <f t="shared" si="1"/>
        <v>9.9526585965425767</v>
      </c>
      <c r="H39" s="41">
        <f t="shared" si="2"/>
        <v>-0.18972773925226782</v>
      </c>
      <c r="I39" s="41"/>
      <c r="AF39" s="47">
        <v>5599</v>
      </c>
      <c r="AG39">
        <f t="shared" si="0"/>
        <v>0.55989999999999995</v>
      </c>
    </row>
    <row r="40" spans="1:33">
      <c r="A40">
        <v>0.05</v>
      </c>
      <c r="B40" t="s">
        <v>22</v>
      </c>
      <c r="C40" t="s">
        <v>40</v>
      </c>
      <c r="D40" s="49">
        <v>24328.400000000001</v>
      </c>
      <c r="E40" s="41">
        <f t="shared" si="1"/>
        <v>10.099399671181915</v>
      </c>
      <c r="F40" s="49">
        <v>21606.2</v>
      </c>
      <c r="G40" s="41">
        <f t="shared" si="1"/>
        <v>9.9807355895220446</v>
      </c>
      <c r="H40" s="41">
        <f t="shared" si="2"/>
        <v>-0.11866408165987075</v>
      </c>
      <c r="I40" s="41"/>
      <c r="AF40" s="47">
        <v>5742</v>
      </c>
      <c r="AG40">
        <f t="shared" si="0"/>
        <v>0.57420000000000004</v>
      </c>
    </row>
    <row r="41" spans="1:33">
      <c r="A41">
        <v>0.05</v>
      </c>
      <c r="B41" t="s">
        <v>22</v>
      </c>
      <c r="C41" t="s">
        <v>41</v>
      </c>
      <c r="D41" s="49">
        <v>24020.1</v>
      </c>
      <c r="E41" s="41">
        <f t="shared" si="1"/>
        <v>10.086646258822643</v>
      </c>
      <c r="F41" s="49">
        <v>23102.2</v>
      </c>
      <c r="G41" s="41">
        <f t="shared" si="1"/>
        <v>10.047683130070263</v>
      </c>
      <c r="H41" s="41">
        <f t="shared" si="2"/>
        <v>-3.8963128752380172E-2</v>
      </c>
      <c r="I41" s="41"/>
      <c r="AF41" s="47">
        <v>4915</v>
      </c>
      <c r="AG41">
        <f t="shared" si="0"/>
        <v>0.49149999999999999</v>
      </c>
    </row>
    <row r="42" spans="1:33">
      <c r="A42">
        <v>0.1</v>
      </c>
      <c r="B42" t="s">
        <v>22</v>
      </c>
      <c r="C42" t="s">
        <v>42</v>
      </c>
      <c r="D42" s="49">
        <v>23196.7</v>
      </c>
      <c r="E42" s="41">
        <f t="shared" si="1"/>
        <v>10.051765306157826</v>
      </c>
      <c r="F42" s="49">
        <v>15460.7</v>
      </c>
      <c r="G42" s="41">
        <f t="shared" si="1"/>
        <v>9.6460565992535177</v>
      </c>
      <c r="H42" s="41">
        <f t="shared" si="2"/>
        <v>-0.40570870690430816</v>
      </c>
      <c r="I42" s="41"/>
      <c r="AF42" s="47">
        <v>5417</v>
      </c>
      <c r="AG42">
        <f t="shared" si="0"/>
        <v>0.54169999999999996</v>
      </c>
    </row>
    <row r="43" spans="1:33">
      <c r="A43">
        <v>0.1</v>
      </c>
      <c r="B43" t="s">
        <v>22</v>
      </c>
      <c r="C43" t="s">
        <v>43</v>
      </c>
      <c r="D43" s="49">
        <v>23547.200000000001</v>
      </c>
      <c r="E43" s="41">
        <f t="shared" si="1"/>
        <v>10.066762196409849</v>
      </c>
      <c r="F43" s="49">
        <v>21598.1</v>
      </c>
      <c r="G43" s="41">
        <f t="shared" si="1"/>
        <v>9.9803606268403247</v>
      </c>
      <c r="H43" s="41">
        <f t="shared" si="2"/>
        <v>-8.6401569569524383E-2</v>
      </c>
      <c r="I43" s="41"/>
      <c r="AF43" s="47">
        <v>5440</v>
      </c>
      <c r="AG43">
        <f t="shared" si="0"/>
        <v>0.54400000000000004</v>
      </c>
    </row>
    <row r="44" spans="1:33">
      <c r="A44">
        <v>0.1</v>
      </c>
      <c r="B44" t="s">
        <v>22</v>
      </c>
      <c r="C44" t="s">
        <v>44</v>
      </c>
      <c r="D44" s="49">
        <v>23897.599999999999</v>
      </c>
      <c r="E44" s="41">
        <f t="shared" si="1"/>
        <v>10.081533314467293</v>
      </c>
      <c r="F44" s="49">
        <v>24075.200000000001</v>
      </c>
      <c r="G44" s="41">
        <f t="shared" si="1"/>
        <v>10.088937544004613</v>
      </c>
      <c r="H44" s="41">
        <f t="shared" si="2"/>
        <v>7.4042295373200062E-3</v>
      </c>
      <c r="I44" s="41"/>
      <c r="AF44" s="47">
        <v>5662</v>
      </c>
      <c r="AG44">
        <f t="shared" si="0"/>
        <v>0.56620000000000004</v>
      </c>
    </row>
    <row r="45" spans="1:33">
      <c r="A45">
        <v>0.15</v>
      </c>
      <c r="B45" t="s">
        <v>22</v>
      </c>
      <c r="C45" t="s">
        <v>45</v>
      </c>
      <c r="D45" s="49">
        <v>23505.3</v>
      </c>
      <c r="E45" s="41">
        <f t="shared" si="1"/>
        <v>10.064981206618645</v>
      </c>
      <c r="F45" s="49">
        <v>27415.8</v>
      </c>
      <c r="G45" s="41">
        <f t="shared" si="1"/>
        <v>10.218874768517622</v>
      </c>
      <c r="H45" s="41">
        <f t="shared" si="2"/>
        <v>0.15389356189897718</v>
      </c>
      <c r="I45" s="41"/>
      <c r="AF45" s="47">
        <v>5807</v>
      </c>
      <c r="AG45">
        <f t="shared" si="0"/>
        <v>0.58069999999999999</v>
      </c>
    </row>
    <row r="46" spans="1:33">
      <c r="A46">
        <v>0.15</v>
      </c>
      <c r="B46" t="s">
        <v>22</v>
      </c>
      <c r="C46" t="s">
        <v>46</v>
      </c>
      <c r="D46" s="49">
        <v>23524.6</v>
      </c>
      <c r="E46" s="41">
        <f t="shared" si="1"/>
        <v>10.065801961120927</v>
      </c>
      <c r="F46" s="49">
        <v>24524.5</v>
      </c>
      <c r="G46" s="41">
        <f t="shared" si="1"/>
        <v>10.107427896865902</v>
      </c>
      <c r="H46" s="41">
        <f t="shared" si="2"/>
        <v>4.162593574497464E-2</v>
      </c>
      <c r="I46" s="41"/>
      <c r="AF46" s="47">
        <v>5435</v>
      </c>
      <c r="AG46">
        <f t="shared" si="0"/>
        <v>0.54349999999999998</v>
      </c>
    </row>
    <row r="47" spans="1:33">
      <c r="A47">
        <v>0.15</v>
      </c>
      <c r="B47" t="s">
        <v>22</v>
      </c>
      <c r="C47" t="s">
        <v>47</v>
      </c>
      <c r="D47" s="49">
        <v>23372.1</v>
      </c>
      <c r="E47" s="41">
        <f t="shared" si="1"/>
        <v>10.059298282289168</v>
      </c>
      <c r="F47" s="49">
        <v>17959.3</v>
      </c>
      <c r="G47" s="41">
        <f t="shared" si="1"/>
        <v>9.7958633655955119</v>
      </c>
      <c r="H47" s="41">
        <f t="shared" si="2"/>
        <v>-0.26343491669365626</v>
      </c>
      <c r="I47" s="41"/>
      <c r="AF47" s="47">
        <v>5605</v>
      </c>
      <c r="AG47">
        <f t="shared" si="0"/>
        <v>0.5605</v>
      </c>
    </row>
    <row r="48" spans="1:33">
      <c r="A48">
        <v>0.2</v>
      </c>
      <c r="B48" t="s">
        <v>22</v>
      </c>
      <c r="C48" t="s">
        <v>48</v>
      </c>
      <c r="D48" s="49">
        <v>23665.9</v>
      </c>
      <c r="E48" s="41">
        <f t="shared" si="1"/>
        <v>10.071790472464437</v>
      </c>
      <c r="F48" s="49">
        <v>16932.3</v>
      </c>
      <c r="G48" s="41">
        <f t="shared" si="1"/>
        <v>9.7369783194143995</v>
      </c>
      <c r="H48" s="41">
        <f t="shared" si="2"/>
        <v>-0.33481215305003786</v>
      </c>
      <c r="I48" s="41"/>
      <c r="AF48" s="47">
        <v>5566</v>
      </c>
      <c r="AG48">
        <f t="shared" si="0"/>
        <v>0.55659999999999998</v>
      </c>
    </row>
    <row r="49" spans="1:33">
      <c r="A49">
        <v>0.2</v>
      </c>
      <c r="B49" t="s">
        <v>22</v>
      </c>
      <c r="C49" t="s">
        <v>49</v>
      </c>
      <c r="D49" s="49">
        <v>21815.7</v>
      </c>
      <c r="E49" s="41">
        <f t="shared" si="1"/>
        <v>9.9903851730557367</v>
      </c>
      <c r="F49" s="49">
        <v>21913.5</v>
      </c>
      <c r="G49" s="41">
        <f t="shared" si="1"/>
        <v>9.9948581642406786</v>
      </c>
      <c r="H49" s="41">
        <f t="shared" si="2"/>
        <v>4.4729911849419324E-3</v>
      </c>
      <c r="I49" s="41"/>
      <c r="AE49" s="4"/>
      <c r="AF49" s="47">
        <v>5906</v>
      </c>
      <c r="AG49">
        <f t="shared" si="0"/>
        <v>0.59060000000000001</v>
      </c>
    </row>
    <row r="50" spans="1:33">
      <c r="A50">
        <v>0.2</v>
      </c>
      <c r="B50" t="s">
        <v>22</v>
      </c>
      <c r="C50" t="s">
        <v>50</v>
      </c>
      <c r="D50" s="49">
        <v>21137.3</v>
      </c>
      <c r="E50" s="41">
        <f t="shared" si="1"/>
        <v>9.9587945313051822</v>
      </c>
      <c r="F50" s="49">
        <v>22956.5</v>
      </c>
      <c r="G50" s="41">
        <f t="shared" si="1"/>
        <v>10.041356399789104</v>
      </c>
      <c r="H50" s="41">
        <f t="shared" si="2"/>
        <v>8.256186848392133E-2</v>
      </c>
      <c r="I50" s="41"/>
      <c r="AF50" s="47">
        <v>5653</v>
      </c>
      <c r="AG50">
        <f t="shared" si="0"/>
        <v>0.56530000000000002</v>
      </c>
    </row>
    <row r="51" spans="1:33">
      <c r="A51">
        <v>0.5</v>
      </c>
      <c r="B51" t="s">
        <v>22</v>
      </c>
      <c r="C51" t="s">
        <v>51</v>
      </c>
      <c r="D51" s="49">
        <v>21918.9</v>
      </c>
      <c r="E51" s="41">
        <f t="shared" si="1"/>
        <v>9.9951045573210173</v>
      </c>
      <c r="F51" s="49">
        <v>19617</v>
      </c>
      <c r="G51" s="41">
        <f t="shared" si="1"/>
        <v>9.8841518162293855</v>
      </c>
      <c r="H51" s="41">
        <f t="shared" si="2"/>
        <v>-0.11095274109163178</v>
      </c>
      <c r="I51" s="41"/>
      <c r="AF51" s="47">
        <v>5565</v>
      </c>
      <c r="AG51">
        <f t="shared" si="0"/>
        <v>0.55649999999999999</v>
      </c>
    </row>
    <row r="52" spans="1:33">
      <c r="A52">
        <v>0.5</v>
      </c>
      <c r="B52" t="s">
        <v>22</v>
      </c>
      <c r="C52" t="s">
        <v>52</v>
      </c>
      <c r="D52" s="49">
        <v>21678.9</v>
      </c>
      <c r="E52" s="41">
        <f t="shared" si="1"/>
        <v>9.984094716258987</v>
      </c>
      <c r="F52" s="49">
        <v>19325.900000000001</v>
      </c>
      <c r="G52" s="41">
        <f t="shared" si="1"/>
        <v>9.8692014441693789</v>
      </c>
      <c r="H52" s="41">
        <f t="shared" si="2"/>
        <v>-0.11489327208960809</v>
      </c>
      <c r="I52" s="41"/>
      <c r="M52" s="45"/>
      <c r="AF52" s="47">
        <v>5515</v>
      </c>
      <c r="AG52">
        <f t="shared" si="0"/>
        <v>0.55149999999999999</v>
      </c>
    </row>
    <row r="53" spans="1:33">
      <c r="A53">
        <v>0.5</v>
      </c>
      <c r="B53" t="s">
        <v>22</v>
      </c>
      <c r="C53" t="s">
        <v>53</v>
      </c>
      <c r="D53" s="49">
        <v>20102.2</v>
      </c>
      <c r="E53" s="41">
        <f t="shared" si="1"/>
        <v>9.9085845407939726</v>
      </c>
      <c r="F53" s="49">
        <v>19908.2</v>
      </c>
      <c r="G53" s="41">
        <f t="shared" si="1"/>
        <v>9.8988869861405604</v>
      </c>
      <c r="H53" s="41">
        <f t="shared" si="2"/>
        <v>-9.6975546534121548E-3</v>
      </c>
      <c r="I53" s="41"/>
      <c r="N53" s="45"/>
      <c r="AF53" s="47">
        <v>5207</v>
      </c>
      <c r="AG53">
        <f t="shared" si="0"/>
        <v>0.52070000000000005</v>
      </c>
    </row>
    <row r="54" spans="1:33">
      <c r="A54">
        <v>1</v>
      </c>
      <c r="B54" t="s">
        <v>22</v>
      </c>
      <c r="C54" t="s">
        <v>54</v>
      </c>
      <c r="D54" s="49">
        <v>20142.8</v>
      </c>
      <c r="E54" s="41">
        <f t="shared" si="1"/>
        <v>9.9106021834215348</v>
      </c>
      <c r="F54" s="49">
        <v>14215.5</v>
      </c>
      <c r="G54" s="41">
        <f t="shared" si="1"/>
        <v>9.56208819757836</v>
      </c>
      <c r="H54" s="41">
        <f t="shared" si="2"/>
        <v>-0.34851398584317472</v>
      </c>
      <c r="I54" s="41"/>
      <c r="O54" s="45"/>
      <c r="AF54" s="47">
        <v>5625</v>
      </c>
      <c r="AG54">
        <f t="shared" si="0"/>
        <v>0.5625</v>
      </c>
    </row>
    <row r="55" spans="1:33">
      <c r="A55">
        <v>1</v>
      </c>
      <c r="B55" t="s">
        <v>22</v>
      </c>
      <c r="C55" t="s">
        <v>55</v>
      </c>
      <c r="D55" s="49">
        <v>20175.099999999999</v>
      </c>
      <c r="E55" s="41">
        <f t="shared" si="1"/>
        <v>9.9122044497553574</v>
      </c>
      <c r="F55" s="49">
        <v>15824.5</v>
      </c>
      <c r="G55" s="41">
        <f t="shared" si="1"/>
        <v>9.6693146509366077</v>
      </c>
      <c r="H55" s="41">
        <f t="shared" si="2"/>
        <v>-0.24288979881874972</v>
      </c>
      <c r="I55" s="41"/>
      <c r="Q55" s="45"/>
      <c r="AF55" s="47">
        <v>5222</v>
      </c>
      <c r="AG55">
        <f t="shared" si="0"/>
        <v>0.5222</v>
      </c>
    </row>
    <row r="56" spans="1:33">
      <c r="A56">
        <v>1</v>
      </c>
      <c r="B56" t="s">
        <v>22</v>
      </c>
      <c r="C56" t="s">
        <v>56</v>
      </c>
      <c r="D56" s="49">
        <v>19463.5</v>
      </c>
      <c r="E56" s="41">
        <f t="shared" si="1"/>
        <v>9.8762961956829312</v>
      </c>
      <c r="F56" s="49">
        <v>18331.400000000001</v>
      </c>
      <c r="G56" s="41">
        <f t="shared" si="1"/>
        <v>9.816370715440323</v>
      </c>
      <c r="H56" s="41">
        <f t="shared" si="2"/>
        <v>-5.9925480242608131E-2</v>
      </c>
      <c r="I56" s="41"/>
      <c r="J56" s="41"/>
      <c r="AF56" s="47">
        <v>5456</v>
      </c>
      <c r="AG56">
        <f t="shared" si="0"/>
        <v>0.54559999999999997</v>
      </c>
    </row>
    <row r="57" spans="1:33">
      <c r="A57">
        <v>5</v>
      </c>
      <c r="B57" t="s">
        <v>22</v>
      </c>
      <c r="C57" t="s">
        <v>57</v>
      </c>
      <c r="D57" s="49">
        <v>19269.5</v>
      </c>
      <c r="E57" s="41">
        <f t="shared" si="1"/>
        <v>9.8662788140037989</v>
      </c>
      <c r="F57" s="49">
        <v>15064.4</v>
      </c>
      <c r="G57" s="41">
        <f t="shared" si="1"/>
        <v>9.6200896233567317</v>
      </c>
      <c r="H57" s="41">
        <f t="shared" si="2"/>
        <v>-0.24618919064706724</v>
      </c>
      <c r="I57" s="41"/>
      <c r="J57" s="41"/>
      <c r="AF57" s="47">
        <v>5589</v>
      </c>
      <c r="AG57">
        <f t="shared" si="0"/>
        <v>0.55889999999999995</v>
      </c>
    </row>
    <row r="58" spans="1:33">
      <c r="A58">
        <v>5</v>
      </c>
      <c r="B58" t="s">
        <v>22</v>
      </c>
      <c r="C58" t="s">
        <v>58</v>
      </c>
      <c r="D58" s="49">
        <v>19487.8</v>
      </c>
      <c r="E58" s="41">
        <f t="shared" si="1"/>
        <v>9.877543907731182</v>
      </c>
      <c r="F58" s="49">
        <v>17765.2</v>
      </c>
      <c r="G58" s="41">
        <f t="shared" si="1"/>
        <v>9.7849967664835091</v>
      </c>
      <c r="H58" s="41">
        <f t="shared" si="2"/>
        <v>-9.2547141247672826E-2</v>
      </c>
      <c r="I58" s="41"/>
      <c r="J58" s="41"/>
      <c r="AF58" s="47">
        <v>5517</v>
      </c>
      <c r="AG58">
        <f t="shared" si="0"/>
        <v>0.55169999999999997</v>
      </c>
    </row>
    <row r="59" spans="1:33">
      <c r="A59">
        <v>5</v>
      </c>
      <c r="B59" t="s">
        <v>22</v>
      </c>
      <c r="C59" t="s">
        <v>59</v>
      </c>
      <c r="D59" s="49">
        <v>18064.5</v>
      </c>
      <c r="E59" s="41">
        <f t="shared" si="1"/>
        <v>9.8017039653686435</v>
      </c>
      <c r="F59" s="49">
        <v>13107.7</v>
      </c>
      <c r="G59" s="41">
        <f t="shared" si="1"/>
        <v>9.4809551227701032</v>
      </c>
      <c r="H59" s="41">
        <f t="shared" si="2"/>
        <v>-0.32074884259854031</v>
      </c>
      <c r="I59" s="41"/>
      <c r="J59" s="41"/>
      <c r="AF59" s="47">
        <v>5813</v>
      </c>
      <c r="AG59">
        <f t="shared" si="0"/>
        <v>0.58130000000000004</v>
      </c>
    </row>
    <row r="60" spans="1:33">
      <c r="A60">
        <v>0</v>
      </c>
      <c r="B60" t="s">
        <v>88</v>
      </c>
      <c r="C60" t="s">
        <v>60</v>
      </c>
      <c r="D60" s="49">
        <v>23765.3</v>
      </c>
      <c r="E60" s="41">
        <f t="shared" si="1"/>
        <v>10.075981812574577</v>
      </c>
      <c r="F60" s="49">
        <v>71999.399999999994</v>
      </c>
      <c r="G60" s="41">
        <f t="shared" si="1"/>
        <v>11.184413064630137</v>
      </c>
      <c r="H60" s="41">
        <f t="shared" si="2"/>
        <v>1.1084312520555599</v>
      </c>
      <c r="I60" s="41">
        <f>AVERAGE(H60:H62)</f>
        <v>1.152624219921788</v>
      </c>
      <c r="J60" s="44">
        <f>STDEV(H60:H62)</f>
        <v>9.0276780869632089E-2</v>
      </c>
      <c r="K60" s="41">
        <f>H60-H36</f>
        <v>1.4839563799211604</v>
      </c>
      <c r="L60" s="41">
        <f>AVERAGE(K60:K62)</f>
        <v>1.3972132513051534</v>
      </c>
      <c r="M60" s="44">
        <f>STDEV(K60:K62)</f>
        <v>8.2066924058231655E-2</v>
      </c>
      <c r="N60" s="46"/>
      <c r="P60" s="46"/>
      <c r="Q60" s="41"/>
      <c r="R60" s="44"/>
      <c r="S60" s="41"/>
      <c r="T60" s="41"/>
      <c r="U60" s="44"/>
      <c r="AF60" s="47">
        <v>5617</v>
      </c>
      <c r="AG60">
        <f t="shared" si="0"/>
        <v>0.56169999999999998</v>
      </c>
    </row>
    <row r="61" spans="1:33">
      <c r="A61">
        <v>0</v>
      </c>
      <c r="B61" t="s">
        <v>88</v>
      </c>
      <c r="C61" t="s">
        <v>61</v>
      </c>
      <c r="D61" s="49">
        <v>23789.7</v>
      </c>
      <c r="E61" s="41">
        <f t="shared" si="1"/>
        <v>10.077007992877013</v>
      </c>
      <c r="F61" s="49">
        <v>70966.7</v>
      </c>
      <c r="G61" s="41">
        <f t="shared" si="1"/>
        <v>11.169966031917438</v>
      </c>
      <c r="H61" s="41">
        <f t="shared" si="2"/>
        <v>1.0929580390404254</v>
      </c>
      <c r="K61" s="41">
        <f t="shared" ref="K61:K83" si="3">H61-H37</f>
        <v>1.3868826048537972</v>
      </c>
      <c r="N61" s="46"/>
      <c r="P61" s="46"/>
      <c r="S61" s="41"/>
      <c r="AF61" s="47">
        <v>5841</v>
      </c>
      <c r="AG61">
        <f t="shared" si="0"/>
        <v>0.58409999999999995</v>
      </c>
    </row>
    <row r="62" spans="1:33">
      <c r="A62">
        <v>0</v>
      </c>
      <c r="B62" t="s">
        <v>88</v>
      </c>
      <c r="C62" t="s">
        <v>62</v>
      </c>
      <c r="D62" s="49">
        <v>22390.6</v>
      </c>
      <c r="E62" s="41">
        <f t="shared" si="1"/>
        <v>10.016396506911283</v>
      </c>
      <c r="F62" s="49">
        <v>78659.199999999997</v>
      </c>
      <c r="G62" s="41">
        <f t="shared" si="1"/>
        <v>11.272879875580662</v>
      </c>
      <c r="H62" s="41">
        <f t="shared" si="2"/>
        <v>1.2564833686693788</v>
      </c>
      <c r="K62" s="41">
        <f t="shared" si="3"/>
        <v>1.3208007691405026</v>
      </c>
      <c r="N62" s="46"/>
      <c r="P62" s="46"/>
      <c r="S62" s="41"/>
      <c r="AF62" s="47">
        <v>5857</v>
      </c>
      <c r="AG62">
        <f t="shared" si="0"/>
        <v>0.5857</v>
      </c>
    </row>
    <row r="63" spans="1:33">
      <c r="A63">
        <v>0.05</v>
      </c>
      <c r="B63" t="s">
        <v>88</v>
      </c>
      <c r="C63" t="s">
        <v>63</v>
      </c>
      <c r="D63" s="49">
        <v>22673.599999999999</v>
      </c>
      <c r="E63" s="41">
        <f t="shared" si="1"/>
        <v>10.028956531070605</v>
      </c>
      <c r="F63" s="49">
        <v>49713.4</v>
      </c>
      <c r="G63" s="41">
        <f t="shared" si="1"/>
        <v>10.814029793450636</v>
      </c>
      <c r="H63" s="41">
        <f t="shared" si="2"/>
        <v>0.78507326238003117</v>
      </c>
      <c r="I63" s="41">
        <f>AVERAGE(H63:H65)</f>
        <v>1.0138307839046583</v>
      </c>
      <c r="J63" s="44">
        <f>STDEV(H63:H65)</f>
        <v>0.2441669617337367</v>
      </c>
      <c r="K63" s="41">
        <f t="shared" si="3"/>
        <v>0.97480100163229899</v>
      </c>
      <c r="L63" s="41">
        <f>AVERAGE(K63:K65)</f>
        <v>1.1296157671261646</v>
      </c>
      <c r="M63" s="44">
        <f>STDEV(K63:K65)</f>
        <v>0.16899281433093308</v>
      </c>
      <c r="N63" s="46"/>
      <c r="P63" s="46"/>
      <c r="Q63" s="41"/>
      <c r="R63" s="44"/>
      <c r="S63" s="41"/>
      <c r="T63" s="41"/>
      <c r="U63" s="44"/>
      <c r="AF63" s="47">
        <v>5913</v>
      </c>
      <c r="AG63">
        <f t="shared" si="0"/>
        <v>0.59130000000000005</v>
      </c>
    </row>
    <row r="64" spans="1:33">
      <c r="A64">
        <v>0.05</v>
      </c>
      <c r="B64" t="s">
        <v>88</v>
      </c>
      <c r="C64" t="s">
        <v>64</v>
      </c>
      <c r="D64" s="49">
        <v>22439.1</v>
      </c>
      <c r="E64" s="41">
        <f t="shared" si="1"/>
        <v>10.018560251880455</v>
      </c>
      <c r="F64" s="49">
        <v>60116.9</v>
      </c>
      <c r="G64" s="41">
        <f t="shared" si="1"/>
        <v>11.004046278997878</v>
      </c>
      <c r="H64" s="41">
        <f t="shared" si="2"/>
        <v>0.98548602711742284</v>
      </c>
      <c r="K64" s="41">
        <f t="shared" si="3"/>
        <v>1.1041501087772936</v>
      </c>
      <c r="N64" s="46"/>
      <c r="P64" s="46"/>
      <c r="S64" s="41"/>
      <c r="AF64" s="47">
        <v>5748</v>
      </c>
      <c r="AG64">
        <f t="shared" si="0"/>
        <v>0.57479999999999998</v>
      </c>
    </row>
    <row r="65" spans="1:33">
      <c r="A65">
        <v>0.05</v>
      </c>
      <c r="B65" t="s">
        <v>88</v>
      </c>
      <c r="C65" t="s">
        <v>65</v>
      </c>
      <c r="D65" s="49">
        <v>21539</v>
      </c>
      <c r="E65" s="41">
        <f t="shared" si="1"/>
        <v>9.9776205243773557</v>
      </c>
      <c r="F65" s="49">
        <v>76768.800000000003</v>
      </c>
      <c r="G65" s="41">
        <f t="shared" si="1"/>
        <v>11.248553586593877</v>
      </c>
      <c r="H65" s="41">
        <f t="shared" si="2"/>
        <v>1.2709330622165211</v>
      </c>
      <c r="K65" s="41">
        <f t="shared" si="3"/>
        <v>1.3098961909689013</v>
      </c>
      <c r="N65" s="46"/>
      <c r="P65" s="46"/>
      <c r="S65" s="41"/>
      <c r="AF65" s="47">
        <v>5770</v>
      </c>
      <c r="AG65">
        <f t="shared" si="0"/>
        <v>0.57699999999999996</v>
      </c>
    </row>
    <row r="66" spans="1:33">
      <c r="A66">
        <v>0.1</v>
      </c>
      <c r="B66" t="s">
        <v>88</v>
      </c>
      <c r="C66" t="s">
        <v>66</v>
      </c>
      <c r="D66" s="49">
        <v>21549.599999999999</v>
      </c>
      <c r="E66" s="41">
        <f t="shared" si="1"/>
        <v>9.9781125338747092</v>
      </c>
      <c r="F66" s="49">
        <v>55671.199999999997</v>
      </c>
      <c r="G66" s="41">
        <f t="shared" si="1"/>
        <v>10.927218236540709</v>
      </c>
      <c r="H66" s="41">
        <f t="shared" si="2"/>
        <v>0.94910570266599947</v>
      </c>
      <c r="I66" s="41">
        <f>AVERAGE(H66:H68)</f>
        <v>1.0152765440059188</v>
      </c>
      <c r="J66" s="44">
        <f>STDEV(H66:H68)</f>
        <v>9.8967903373894509E-2</v>
      </c>
      <c r="K66" s="41">
        <f t="shared" si="3"/>
        <v>1.3548144095703076</v>
      </c>
      <c r="L66" s="41">
        <f>AVERAGE(K66:K68)</f>
        <v>1.1768452263180897</v>
      </c>
      <c r="M66" s="44">
        <f>STDEV(K66:K68)</f>
        <v>0.15778552388226019</v>
      </c>
      <c r="N66" s="46"/>
      <c r="P66" s="46"/>
      <c r="Q66" s="41"/>
      <c r="R66" s="44"/>
      <c r="S66" s="41"/>
      <c r="T66" s="41"/>
      <c r="U66" s="44"/>
      <c r="AF66" s="47">
        <v>5663</v>
      </c>
      <c r="AG66">
        <f t="shared" si="0"/>
        <v>0.56630000000000003</v>
      </c>
    </row>
    <row r="67" spans="1:33">
      <c r="A67">
        <v>0.1</v>
      </c>
      <c r="B67" t="s">
        <v>88</v>
      </c>
      <c r="C67" t="s">
        <v>67</v>
      </c>
      <c r="D67" s="49">
        <v>20546.900000000001</v>
      </c>
      <c r="E67" s="41">
        <f t="shared" si="1"/>
        <v>9.9304653569636283</v>
      </c>
      <c r="F67" s="49">
        <v>54075.6</v>
      </c>
      <c r="G67" s="41">
        <f t="shared" si="1"/>
        <v>10.898138346460119</v>
      </c>
      <c r="H67" s="41">
        <f t="shared" si="2"/>
        <v>0.96767298949649039</v>
      </c>
      <c r="K67" s="41">
        <f t="shared" si="3"/>
        <v>1.0540745590660148</v>
      </c>
      <c r="N67" s="46"/>
      <c r="P67" s="46"/>
      <c r="S67" s="41"/>
      <c r="AF67" s="47">
        <v>5569</v>
      </c>
      <c r="AG67">
        <f t="shared" si="0"/>
        <v>0.55689999999999995</v>
      </c>
    </row>
    <row r="68" spans="1:33">
      <c r="A68">
        <v>0.1</v>
      </c>
      <c r="B68" t="s">
        <v>88</v>
      </c>
      <c r="C68" t="s">
        <v>68</v>
      </c>
      <c r="D68" s="49">
        <v>21145.4</v>
      </c>
      <c r="E68" s="41">
        <f t="shared" si="1"/>
        <v>9.9591776667293193</v>
      </c>
      <c r="F68" s="49">
        <v>65396.800000000003</v>
      </c>
      <c r="G68" s="41">
        <f t="shared" si="1"/>
        <v>11.088228606584586</v>
      </c>
      <c r="H68" s="41">
        <f t="shared" si="2"/>
        <v>1.1290509398552668</v>
      </c>
      <c r="K68" s="41">
        <f t="shared" si="3"/>
        <v>1.1216467103179468</v>
      </c>
      <c r="N68" s="46"/>
      <c r="P68" s="46"/>
      <c r="S68" s="41"/>
      <c r="AF68" s="47">
        <v>5568</v>
      </c>
      <c r="AG68">
        <f t="shared" si="0"/>
        <v>0.55679999999999996</v>
      </c>
    </row>
    <row r="69" spans="1:33">
      <c r="A69">
        <v>0.15</v>
      </c>
      <c r="B69" t="s">
        <v>88</v>
      </c>
      <c r="C69" t="s">
        <v>69</v>
      </c>
      <c r="D69" s="49">
        <v>20700.599999999999</v>
      </c>
      <c r="E69" s="41">
        <f t="shared" si="1"/>
        <v>9.9379179643406346</v>
      </c>
      <c r="F69" s="49">
        <v>52725.8</v>
      </c>
      <c r="G69" s="41">
        <f t="shared" si="1"/>
        <v>10.872860178299669</v>
      </c>
      <c r="H69" s="41">
        <f t="shared" si="2"/>
        <v>0.93494221395903487</v>
      </c>
      <c r="I69" s="41">
        <f>AVERAGE(H69:H71)</f>
        <v>1.0427792986913904</v>
      </c>
      <c r="J69" s="44">
        <f>STDEV(H69:H71)</f>
        <v>9.5014609726797983E-2</v>
      </c>
      <c r="K69" s="41">
        <f t="shared" si="3"/>
        <v>0.78104865206005769</v>
      </c>
      <c r="L69" s="41">
        <f>AVERAGE(K69:K71)</f>
        <v>1.0654177717079587</v>
      </c>
      <c r="M69" s="44">
        <f>STDEV(K69:K71)</f>
        <v>0.29926360630084303</v>
      </c>
      <c r="N69" s="46"/>
      <c r="P69" s="46"/>
      <c r="Q69" s="41"/>
      <c r="R69" s="44"/>
      <c r="S69" s="41"/>
      <c r="T69" s="41"/>
      <c r="U69" s="44"/>
      <c r="AF69" s="47">
        <v>5652</v>
      </c>
      <c r="AG69">
        <f t="shared" si="0"/>
        <v>0.56520000000000004</v>
      </c>
    </row>
    <row r="70" spans="1:33">
      <c r="A70">
        <v>0.15</v>
      </c>
      <c r="B70" t="s">
        <v>88</v>
      </c>
      <c r="C70" t="s">
        <v>70</v>
      </c>
      <c r="D70" s="49">
        <v>21484.9</v>
      </c>
      <c r="E70" s="41">
        <f t="shared" si="1"/>
        <v>9.9751056417882094</v>
      </c>
      <c r="F70" s="49">
        <v>63215.6</v>
      </c>
      <c r="G70" s="41">
        <f t="shared" si="1"/>
        <v>11.054306385119132</v>
      </c>
      <c r="H70" s="41">
        <f t="shared" si="2"/>
        <v>1.0792007433309223</v>
      </c>
      <c r="K70" s="41">
        <f t="shared" si="3"/>
        <v>1.0375748075859477</v>
      </c>
      <c r="N70" s="46"/>
      <c r="P70" s="46"/>
      <c r="S70" s="41"/>
      <c r="AF70" s="47">
        <v>5716</v>
      </c>
      <c r="AG70">
        <f t="shared" si="0"/>
        <v>0.5716</v>
      </c>
    </row>
    <row r="71" spans="1:33">
      <c r="A71">
        <v>0.15</v>
      </c>
      <c r="B71" t="s">
        <v>88</v>
      </c>
      <c r="C71" t="s">
        <v>71</v>
      </c>
      <c r="D71" s="49">
        <v>20312.400000000001</v>
      </c>
      <c r="E71" s="41">
        <f t="shared" si="1"/>
        <v>9.9189868159830521</v>
      </c>
      <c r="F71" s="49">
        <v>61894.2</v>
      </c>
      <c r="G71" s="41">
        <f t="shared" si="1"/>
        <v>11.033181754767266</v>
      </c>
      <c r="H71" s="41">
        <f t="shared" si="2"/>
        <v>1.1141949387842143</v>
      </c>
      <c r="K71" s="41">
        <f t="shared" si="3"/>
        <v>1.3776298554778705</v>
      </c>
      <c r="N71" s="46"/>
      <c r="P71" s="46"/>
      <c r="S71" s="41"/>
      <c r="AF71" s="47">
        <v>5824</v>
      </c>
      <c r="AG71">
        <f t="shared" si="0"/>
        <v>0.58240000000000003</v>
      </c>
    </row>
    <row r="72" spans="1:33">
      <c r="A72">
        <v>0.2</v>
      </c>
      <c r="B72" t="s">
        <v>88</v>
      </c>
      <c r="C72" t="s">
        <v>72</v>
      </c>
      <c r="D72" s="49">
        <v>21784.2</v>
      </c>
      <c r="E72" s="41">
        <f t="shared" si="1"/>
        <v>9.9889402153617617</v>
      </c>
      <c r="F72" s="49">
        <v>61826</v>
      </c>
      <c r="G72" s="41">
        <f t="shared" si="1"/>
        <v>11.032079266945424</v>
      </c>
      <c r="H72" s="41">
        <f t="shared" si="2"/>
        <v>1.0431390515836618</v>
      </c>
      <c r="I72" s="41">
        <f>AVERAGE(H72:H74)</f>
        <v>1.014696864961822</v>
      </c>
      <c r="J72" s="44">
        <f>STDEV(H72:H74)</f>
        <v>2.6982214232662182E-2</v>
      </c>
      <c r="K72" s="41">
        <f t="shared" si="3"/>
        <v>1.3779512046336997</v>
      </c>
      <c r="L72" s="41">
        <f>AVERAGE(K72:K74)</f>
        <v>1.0972892960888803</v>
      </c>
      <c r="M72" s="44">
        <f>STDEV(K72:K74)</f>
        <v>0.2481617163702417</v>
      </c>
      <c r="N72" s="46"/>
      <c r="P72" s="46"/>
      <c r="Q72" s="41"/>
      <c r="R72" s="44"/>
      <c r="S72" s="41"/>
      <c r="T72" s="41"/>
      <c r="U72" s="44"/>
      <c r="AF72" s="47">
        <v>5597</v>
      </c>
      <c r="AG72">
        <f t="shared" si="0"/>
        <v>0.55969999999999998</v>
      </c>
    </row>
    <row r="73" spans="1:33">
      <c r="A73">
        <v>0.2</v>
      </c>
      <c r="B73" t="s">
        <v>88</v>
      </c>
      <c r="C73" t="s">
        <v>73</v>
      </c>
      <c r="D73" s="49">
        <v>22123.9</v>
      </c>
      <c r="E73" s="41">
        <f t="shared" si="1"/>
        <v>10.00441375112605</v>
      </c>
      <c r="F73" s="49">
        <v>60834</v>
      </c>
      <c r="G73" s="41">
        <f t="shared" si="1"/>
        <v>11.015904122180634</v>
      </c>
      <c r="H73" s="41">
        <f t="shared" si="2"/>
        <v>1.0114903710545846</v>
      </c>
      <c r="K73" s="41">
        <f t="shared" si="3"/>
        <v>1.0070173798696427</v>
      </c>
      <c r="N73" s="46"/>
      <c r="P73" s="46"/>
      <c r="S73" s="41"/>
      <c r="AF73" s="47">
        <v>5586</v>
      </c>
      <c r="AG73">
        <f t="shared" si="0"/>
        <v>0.55859999999999999</v>
      </c>
    </row>
    <row r="74" spans="1:33">
      <c r="A74">
        <v>0.2</v>
      </c>
      <c r="B74" t="s">
        <v>88</v>
      </c>
      <c r="C74" t="s">
        <v>74</v>
      </c>
      <c r="D74" s="49">
        <v>20943.2</v>
      </c>
      <c r="E74" s="41">
        <f t="shared" si="1"/>
        <v>9.949569290323133</v>
      </c>
      <c r="F74" s="49">
        <v>56332.7</v>
      </c>
      <c r="G74" s="41">
        <f t="shared" si="1"/>
        <v>10.939030462570352</v>
      </c>
      <c r="H74" s="41">
        <f t="shared" si="2"/>
        <v>0.98946117224721952</v>
      </c>
      <c r="K74" s="41">
        <f t="shared" si="3"/>
        <v>0.90689930376329819</v>
      </c>
      <c r="N74" s="46"/>
      <c r="P74" s="46"/>
      <c r="S74" s="41"/>
      <c r="AF74" s="47">
        <v>5765</v>
      </c>
      <c r="AG74">
        <f t="shared" si="0"/>
        <v>0.57650000000000001</v>
      </c>
    </row>
    <row r="75" spans="1:33">
      <c r="A75">
        <v>0.5</v>
      </c>
      <c r="B75" t="s">
        <v>88</v>
      </c>
      <c r="C75" t="s">
        <v>75</v>
      </c>
      <c r="D75" s="49">
        <v>20563.099999999999</v>
      </c>
      <c r="E75" s="41">
        <f t="shared" si="1"/>
        <v>9.9312534864133255</v>
      </c>
      <c r="F75" s="49">
        <v>65097.8</v>
      </c>
      <c r="G75" s="41">
        <f t="shared" si="1"/>
        <v>11.083646033462799</v>
      </c>
      <c r="H75" s="41">
        <f t="shared" si="2"/>
        <v>1.1523925470494731</v>
      </c>
      <c r="I75" s="41">
        <f>AVERAGE(H75:H77)</f>
        <v>0.88489519955586182</v>
      </c>
      <c r="J75" s="44">
        <f>STDEV(H75:H77)</f>
        <v>0.23382639941529812</v>
      </c>
      <c r="K75" s="41">
        <f t="shared" si="3"/>
        <v>1.2633452881411049</v>
      </c>
      <c r="L75" s="41">
        <f>AVERAGE(K75:K77)</f>
        <v>0.9634097221674125</v>
      </c>
      <c r="M75" s="44">
        <f>STDEV(K75:K77)</f>
        <v>0.26058635343551373</v>
      </c>
      <c r="N75" s="46"/>
      <c r="P75" s="46"/>
      <c r="Q75" s="41"/>
      <c r="R75" s="44"/>
      <c r="S75" s="41"/>
      <c r="T75" s="41"/>
      <c r="U75" s="44"/>
      <c r="AF75" s="47">
        <v>5612</v>
      </c>
      <c r="AG75">
        <f t="shared" si="0"/>
        <v>0.56120000000000003</v>
      </c>
    </row>
    <row r="76" spans="1:33">
      <c r="A76">
        <v>0.5</v>
      </c>
      <c r="B76" t="s">
        <v>88</v>
      </c>
      <c r="C76" t="s">
        <v>76</v>
      </c>
      <c r="D76" s="49">
        <v>20555</v>
      </c>
      <c r="E76" s="41">
        <f t="shared" si="1"/>
        <v>9.9308594993319783</v>
      </c>
      <c r="F76" s="49">
        <v>42203</v>
      </c>
      <c r="G76" s="41">
        <f t="shared" si="1"/>
        <v>10.65024658754472</v>
      </c>
      <c r="H76" s="41">
        <f t="shared" si="2"/>
        <v>0.71938708821274133</v>
      </c>
      <c r="K76" s="41">
        <f t="shared" si="3"/>
        <v>0.83428036030234942</v>
      </c>
      <c r="N76" s="46"/>
      <c r="P76" s="46"/>
      <c r="S76" s="41"/>
      <c r="AF76" s="47">
        <v>5620</v>
      </c>
      <c r="AG76">
        <f t="shared" si="0"/>
        <v>0.56200000000000006</v>
      </c>
    </row>
    <row r="77" spans="1:33">
      <c r="A77">
        <v>0.5</v>
      </c>
      <c r="B77" t="s">
        <v>88</v>
      </c>
      <c r="C77" t="s">
        <v>77</v>
      </c>
      <c r="D77" s="49">
        <v>19406.8</v>
      </c>
      <c r="E77" s="41">
        <f t="shared" si="1"/>
        <v>9.8733787990991431</v>
      </c>
      <c r="F77" s="49">
        <v>42458.6</v>
      </c>
      <c r="G77" s="41">
        <f t="shared" si="1"/>
        <v>10.656284762504514</v>
      </c>
      <c r="H77" s="41">
        <f t="shared" si="2"/>
        <v>0.782905963405371</v>
      </c>
      <c r="K77" s="41">
        <f t="shared" si="3"/>
        <v>0.79260351805878315</v>
      </c>
      <c r="N77" s="46"/>
      <c r="P77" s="46"/>
      <c r="S77" s="41"/>
      <c r="AF77" s="47">
        <v>5694</v>
      </c>
      <c r="AG77">
        <f t="shared" si="0"/>
        <v>0.56940000000000002</v>
      </c>
    </row>
    <row r="78" spans="1:33">
      <c r="A78">
        <v>1</v>
      </c>
      <c r="B78" t="s">
        <v>88</v>
      </c>
      <c r="C78" t="s">
        <v>78</v>
      </c>
      <c r="D78" s="49">
        <v>19390.599999999999</v>
      </c>
      <c r="E78" s="41">
        <f t="shared" si="1"/>
        <v>9.8725436915434042</v>
      </c>
      <c r="F78" s="49">
        <v>57166.1</v>
      </c>
      <c r="G78" s="41">
        <f t="shared" si="1"/>
        <v>10.953716344334449</v>
      </c>
      <c r="H78" s="41">
        <f t="shared" si="2"/>
        <v>1.0811726527910448</v>
      </c>
      <c r="I78" s="41">
        <f>AVERAGE(H78:H80)</f>
        <v>0.86034339746051403</v>
      </c>
      <c r="J78" s="44">
        <f>STDEV(H78:H80)</f>
        <v>0.19125487926076148</v>
      </c>
      <c r="K78" s="41">
        <f t="shared" si="3"/>
        <v>1.4296866386342195</v>
      </c>
      <c r="L78" s="41">
        <f>AVERAGE(K78:K80)</f>
        <v>1.0774531524286914</v>
      </c>
      <c r="M78" s="44">
        <f>STDEV(K78:K80)</f>
        <v>0.31787888181752366</v>
      </c>
      <c r="N78" s="46"/>
      <c r="P78" s="46"/>
      <c r="Q78" s="41"/>
      <c r="R78" s="44"/>
      <c r="S78" s="41"/>
      <c r="T78" s="41"/>
      <c r="U78" s="44"/>
      <c r="AF78" s="47">
        <v>5877</v>
      </c>
      <c r="AG78">
        <f t="shared" si="0"/>
        <v>0.5877</v>
      </c>
    </row>
    <row r="79" spans="1:33">
      <c r="A79">
        <v>1</v>
      </c>
      <c r="B79" t="s">
        <v>88</v>
      </c>
      <c r="C79" t="s">
        <v>79</v>
      </c>
      <c r="D79" s="49">
        <v>19091.400000000001</v>
      </c>
      <c r="E79" s="41">
        <f t="shared" si="1"/>
        <v>9.8569932508563429</v>
      </c>
      <c r="F79" s="49">
        <v>40330.300000000003</v>
      </c>
      <c r="G79" s="41">
        <f t="shared" si="1"/>
        <v>10.604858326471039</v>
      </c>
      <c r="H79" s="41">
        <f t="shared" si="2"/>
        <v>0.74786507561469584</v>
      </c>
      <c r="K79" s="41">
        <f t="shared" si="3"/>
        <v>0.99075487443344556</v>
      </c>
      <c r="N79" s="46"/>
      <c r="P79" s="46"/>
      <c r="S79" s="41"/>
      <c r="AF79" s="47">
        <v>5561</v>
      </c>
      <c r="AG79">
        <f t="shared" si="0"/>
        <v>0.55610000000000004</v>
      </c>
    </row>
    <row r="80" spans="1:33">
      <c r="A80">
        <v>1</v>
      </c>
      <c r="B80" t="s">
        <v>88</v>
      </c>
      <c r="C80" t="s">
        <v>80</v>
      </c>
      <c r="D80" s="49">
        <v>18516.400000000001</v>
      </c>
      <c r="E80" s="41">
        <f t="shared" si="1"/>
        <v>9.8264121048558213</v>
      </c>
      <c r="F80" s="49">
        <v>39277.4</v>
      </c>
      <c r="G80" s="41">
        <f t="shared" si="1"/>
        <v>10.578404568831623</v>
      </c>
      <c r="H80" s="41">
        <f t="shared" si="2"/>
        <v>0.75199246397580133</v>
      </c>
      <c r="K80" s="41">
        <f t="shared" si="3"/>
        <v>0.81191794421840946</v>
      </c>
      <c r="N80" s="46"/>
      <c r="P80" s="46"/>
      <c r="S80" s="41"/>
      <c r="AF80" s="47">
        <v>5539</v>
      </c>
      <c r="AG80">
        <f t="shared" si="0"/>
        <v>0.55389999999999995</v>
      </c>
    </row>
    <row r="81" spans="1:33">
      <c r="A81">
        <v>5</v>
      </c>
      <c r="B81" t="s">
        <v>88</v>
      </c>
      <c r="C81" t="s">
        <v>81</v>
      </c>
      <c r="D81" s="49">
        <v>19382.599999999999</v>
      </c>
      <c r="E81" s="41">
        <f t="shared" si="1"/>
        <v>9.8721310353729823</v>
      </c>
      <c r="F81" s="49">
        <v>23740.9</v>
      </c>
      <c r="G81" s="41">
        <f t="shared" si="1"/>
        <v>10.074954578144309</v>
      </c>
      <c r="H81" s="41">
        <f t="shared" si="2"/>
        <v>0.20282354277132697</v>
      </c>
      <c r="I81" s="41">
        <f>AVERAGE(H81:H83)</f>
        <v>-2.6729459796914767E-2</v>
      </c>
      <c r="J81" s="44">
        <f>STDEV(H81:H83)</f>
        <v>0.21869388826223388</v>
      </c>
      <c r="K81" s="41">
        <f t="shared" si="3"/>
        <v>0.44901273341839421</v>
      </c>
      <c r="L81" s="41">
        <f>AVERAGE(K81:K83)</f>
        <v>0.19309893170084536</v>
      </c>
      <c r="M81" s="44">
        <f>STDEV(K81:K83)</f>
        <v>0.22281429836204428</v>
      </c>
      <c r="N81" s="46"/>
      <c r="P81" s="46"/>
      <c r="Q81" s="41"/>
      <c r="R81" s="44"/>
      <c r="S81" s="41"/>
      <c r="T81" s="41"/>
      <c r="U81" s="44"/>
      <c r="AF81" s="47">
        <v>5329</v>
      </c>
      <c r="AG81">
        <f t="shared" si="0"/>
        <v>0.53290000000000004</v>
      </c>
    </row>
    <row r="82" spans="1:33">
      <c r="A82">
        <v>5</v>
      </c>
      <c r="B82" t="s">
        <v>88</v>
      </c>
      <c r="C82" t="s">
        <v>82</v>
      </c>
      <c r="D82" s="49">
        <v>18784.3</v>
      </c>
      <c r="E82" s="41">
        <f t="shared" si="1"/>
        <v>9.8407766935394694</v>
      </c>
      <c r="F82" s="49">
        <v>17861.599999999999</v>
      </c>
      <c r="G82" s="41">
        <f t="shared" si="1"/>
        <v>9.7904084360842276</v>
      </c>
      <c r="H82" s="41">
        <f t="shared" si="2"/>
        <v>-5.0368257455241761E-2</v>
      </c>
      <c r="I82" s="41"/>
      <c r="J82" s="41"/>
      <c r="K82" s="41">
        <f t="shared" si="3"/>
        <v>4.2178883792431066E-2</v>
      </c>
      <c r="N82" s="46"/>
      <c r="P82" s="46"/>
      <c r="S82" s="41"/>
      <c r="AF82" s="47">
        <v>5404</v>
      </c>
      <c r="AG82">
        <f t="shared" si="0"/>
        <v>0.54039999999999999</v>
      </c>
    </row>
    <row r="83" spans="1:33">
      <c r="A83">
        <v>5</v>
      </c>
      <c r="B83" t="s">
        <v>88</v>
      </c>
      <c r="C83" t="s">
        <v>83</v>
      </c>
      <c r="D83" s="49">
        <v>19164.2</v>
      </c>
      <c r="E83" s="41">
        <f t="shared" si="1"/>
        <v>9.8607992341831618</v>
      </c>
      <c r="F83" s="49">
        <v>15186.4</v>
      </c>
      <c r="G83" s="41">
        <f t="shared" si="1"/>
        <v>9.6281555694763323</v>
      </c>
      <c r="H83" s="41">
        <f t="shared" si="2"/>
        <v>-0.23264366470682951</v>
      </c>
      <c r="I83" s="41"/>
      <c r="J83" s="41"/>
      <c r="K83" s="41">
        <f t="shared" si="3"/>
        <v>8.8105177891710795E-2</v>
      </c>
      <c r="N83" s="46"/>
      <c r="P83" s="46"/>
      <c r="S83" s="41"/>
    </row>
    <row r="87" spans="1:33">
      <c r="C87" s="42" t="s">
        <v>33</v>
      </c>
      <c r="D87" s="42" t="s">
        <v>35</v>
      </c>
      <c r="F87" s="42" t="s">
        <v>85</v>
      </c>
    </row>
    <row r="88" spans="1:33">
      <c r="A88">
        <v>0</v>
      </c>
      <c r="B88" t="s">
        <v>22</v>
      </c>
      <c r="C88" t="s">
        <v>36</v>
      </c>
      <c r="D88" s="48">
        <v>1269.5</v>
      </c>
      <c r="E88" s="41">
        <f t="shared" ref="E88" si="4">LN(D88)</f>
        <v>7.1463784011447329</v>
      </c>
      <c r="F88" s="48">
        <v>1609.11</v>
      </c>
      <c r="G88" s="41">
        <f t="shared" ref="G88" si="5">LN(F88)</f>
        <v>7.3834365100999477</v>
      </c>
      <c r="H88" s="41">
        <f>G88-E88</f>
        <v>0.23705810895521484</v>
      </c>
      <c r="I88" s="41">
        <f>AVERAGE(H88:H90)</f>
        <v>0.37458225487419988</v>
      </c>
      <c r="J88" s="44">
        <f>STDEV(H88:H90)</f>
        <v>0.16866361881802502</v>
      </c>
      <c r="L88" s="41"/>
      <c r="M88" s="44"/>
    </row>
    <row r="89" spans="1:33">
      <c r="A89">
        <v>0</v>
      </c>
      <c r="B89" t="s">
        <v>22</v>
      </c>
      <c r="C89" t="s">
        <v>37</v>
      </c>
      <c r="D89" s="48">
        <v>1900.88</v>
      </c>
      <c r="E89" s="41">
        <f t="shared" ref="E89" si="6">LN(D89)</f>
        <v>7.5500722158247573</v>
      </c>
      <c r="F89" s="48">
        <v>2628.03</v>
      </c>
      <c r="G89" s="41">
        <f t="shared" ref="G89" si="7">LN(F89)</f>
        <v>7.8739897950644586</v>
      </c>
      <c r="H89" s="41">
        <f t="shared" ref="H89:H111" si="8">G89-E89</f>
        <v>0.32391757923970133</v>
      </c>
    </row>
    <row r="90" spans="1:33">
      <c r="A90">
        <v>0</v>
      </c>
      <c r="B90" t="s">
        <v>22</v>
      </c>
      <c r="C90" t="s">
        <v>38</v>
      </c>
      <c r="D90" s="48">
        <v>1665.77</v>
      </c>
      <c r="E90" s="41">
        <f t="shared" ref="E90" si="9">LN(D90)</f>
        <v>7.4180427579741997</v>
      </c>
      <c r="F90" s="48">
        <v>2924.31</v>
      </c>
      <c r="G90" s="41">
        <f t="shared" ref="G90" si="10">LN(F90)</f>
        <v>7.9808138344018831</v>
      </c>
      <c r="H90" s="41">
        <f t="shared" si="8"/>
        <v>0.56277107642768343</v>
      </c>
    </row>
    <row r="91" spans="1:33">
      <c r="A91">
        <v>0.05</v>
      </c>
      <c r="B91" t="s">
        <v>22</v>
      </c>
      <c r="C91" t="s">
        <v>39</v>
      </c>
      <c r="D91" s="48">
        <v>1687.63</v>
      </c>
      <c r="E91" s="41">
        <f t="shared" ref="E91" si="11">LN(D91)</f>
        <v>7.4310804568165221</v>
      </c>
      <c r="F91" s="48">
        <v>2862.52</v>
      </c>
      <c r="G91" s="41">
        <f t="shared" ref="G91" si="12">LN(F91)</f>
        <v>7.9594576347376504</v>
      </c>
      <c r="H91" s="41">
        <f t="shared" si="8"/>
        <v>0.52837717792112837</v>
      </c>
      <c r="I91" s="41">
        <f>AVERAGE(H91:H93)</f>
        <v>0.55695535735533996</v>
      </c>
      <c r="J91" s="44">
        <f>STDEV(H91:H93)</f>
        <v>5.4200692032074081E-2</v>
      </c>
      <c r="L91" s="41"/>
      <c r="M91" s="44"/>
    </row>
    <row r="92" spans="1:33">
      <c r="A92">
        <v>0.05</v>
      </c>
      <c r="B92" t="s">
        <v>22</v>
      </c>
      <c r="C92" t="s">
        <v>40</v>
      </c>
      <c r="D92" s="48">
        <v>1615.2</v>
      </c>
      <c r="E92" s="41">
        <f t="shared" ref="E92" si="13">LN(D92)</f>
        <v>7.3872140669986281</v>
      </c>
      <c r="F92" s="48">
        <v>2725.04</v>
      </c>
      <c r="G92" s="41">
        <f t="shared" ref="G92" si="14">LN(F92)</f>
        <v>7.9102383858886931</v>
      </c>
      <c r="H92" s="41">
        <f t="shared" si="8"/>
        <v>0.52302431889006495</v>
      </c>
    </row>
    <row r="93" spans="1:33">
      <c r="A93">
        <v>0.05</v>
      </c>
      <c r="B93" t="s">
        <v>22</v>
      </c>
      <c r="C93" t="s">
        <v>41</v>
      </c>
      <c r="D93" s="48">
        <v>1571.16</v>
      </c>
      <c r="E93" s="41">
        <f t="shared" ref="E93" si="15">LN(D93)</f>
        <v>7.3595694790276625</v>
      </c>
      <c r="F93" s="48">
        <v>2919.11</v>
      </c>
      <c r="G93" s="41">
        <f t="shared" ref="G93" si="16">LN(F93)</f>
        <v>7.9790340542824891</v>
      </c>
      <c r="H93" s="41">
        <f t="shared" si="8"/>
        <v>0.61946457525482668</v>
      </c>
    </row>
    <row r="94" spans="1:33">
      <c r="A94">
        <v>0.1</v>
      </c>
      <c r="B94" t="s">
        <v>22</v>
      </c>
      <c r="C94" t="s">
        <v>42</v>
      </c>
      <c r="D94" s="48">
        <v>1492.39</v>
      </c>
      <c r="E94" s="41">
        <f t="shared" ref="E94" si="17">LN(D94)</f>
        <v>7.3081341407080966</v>
      </c>
      <c r="F94" s="48">
        <v>2765.46</v>
      </c>
      <c r="G94" s="41">
        <f t="shared" ref="G94" si="18">LN(F94)</f>
        <v>7.9249622653995555</v>
      </c>
      <c r="H94" s="41">
        <f t="shared" si="8"/>
        <v>0.61682812469145887</v>
      </c>
      <c r="I94" s="41">
        <f>AVERAGE(H94:H96)</f>
        <v>0.67692366589900388</v>
      </c>
      <c r="J94" s="44">
        <f>STDEV(H94:H96)</f>
        <v>5.9493715975141456E-2</v>
      </c>
      <c r="L94" s="41"/>
      <c r="M94" s="44"/>
    </row>
    <row r="95" spans="1:33">
      <c r="A95">
        <v>0.1</v>
      </c>
      <c r="B95" t="s">
        <v>22</v>
      </c>
      <c r="C95" t="s">
        <v>43</v>
      </c>
      <c r="D95" s="48">
        <v>1383.11</v>
      </c>
      <c r="E95" s="41">
        <f t="shared" ref="E95" si="19">LN(D95)</f>
        <v>7.2320898657397281</v>
      </c>
      <c r="F95" s="48">
        <v>2886.75</v>
      </c>
      <c r="G95" s="41">
        <f t="shared" ref="G95" si="20">LN(F95)</f>
        <v>7.9678865808319648</v>
      </c>
      <c r="H95" s="41">
        <f t="shared" si="8"/>
        <v>0.73579671509223665</v>
      </c>
    </row>
    <row r="96" spans="1:33">
      <c r="A96">
        <v>0.1</v>
      </c>
      <c r="B96" t="s">
        <v>22</v>
      </c>
      <c r="C96" t="s">
        <v>44</v>
      </c>
      <c r="D96" s="48">
        <v>1477.93</v>
      </c>
      <c r="E96" s="41">
        <f t="shared" ref="E96" si="21">LN(D96)</f>
        <v>7.2983977390875125</v>
      </c>
      <c r="F96" s="48">
        <v>2911.85</v>
      </c>
      <c r="G96" s="41">
        <f t="shared" ref="G96" si="22">LN(F96)</f>
        <v>7.9765438970008287</v>
      </c>
      <c r="H96" s="41">
        <f t="shared" si="8"/>
        <v>0.67814615791331612</v>
      </c>
    </row>
    <row r="97" spans="1:13">
      <c r="A97">
        <v>0.15</v>
      </c>
      <c r="B97" t="s">
        <v>22</v>
      </c>
      <c r="C97" t="s">
        <v>45</v>
      </c>
      <c r="D97" s="48">
        <v>1733.58</v>
      </c>
      <c r="E97" s="41">
        <f t="shared" ref="E97" si="23">LN(D97)</f>
        <v>7.4579439134689371</v>
      </c>
      <c r="F97" s="48">
        <v>2705.74</v>
      </c>
      <c r="G97" s="41">
        <f t="shared" ref="G97" si="24">LN(F97)</f>
        <v>7.9031307213354776</v>
      </c>
      <c r="H97" s="41">
        <f t="shared" si="8"/>
        <v>0.44518680786654041</v>
      </c>
      <c r="I97" s="41">
        <f>AVERAGE(H97:H99)</f>
        <v>0.53887240768286004</v>
      </c>
      <c r="J97" s="44">
        <f>STDEV(H97:H99)</f>
        <v>8.1157866071741191E-2</v>
      </c>
      <c r="L97" s="41"/>
      <c r="M97" s="44"/>
    </row>
    <row r="98" spans="1:13">
      <c r="A98">
        <v>0.15</v>
      </c>
      <c r="B98" t="s">
        <v>22</v>
      </c>
      <c r="C98" t="s">
        <v>46</v>
      </c>
      <c r="D98" s="48">
        <v>1560.35</v>
      </c>
      <c r="E98" s="41">
        <f t="shared" ref="E98" si="25">LN(D98)</f>
        <v>7.3526654340532307</v>
      </c>
      <c r="F98" s="48">
        <v>2797.32</v>
      </c>
      <c r="G98" s="41">
        <f t="shared" ref="G98" si="26">LN(F98)</f>
        <v>7.9364170949524313</v>
      </c>
      <c r="H98" s="41">
        <f t="shared" si="8"/>
        <v>0.58375166089920061</v>
      </c>
    </row>
    <row r="99" spans="1:13">
      <c r="A99">
        <v>0.15</v>
      </c>
      <c r="B99" t="s">
        <v>22</v>
      </c>
      <c r="C99" t="s">
        <v>47</v>
      </c>
      <c r="D99" s="48">
        <v>1657.84</v>
      </c>
      <c r="E99" s="41">
        <f t="shared" ref="E99" si="27">LN(D99)</f>
        <v>7.4132708292292318</v>
      </c>
      <c r="F99" s="48">
        <v>2983.79</v>
      </c>
      <c r="G99" s="41">
        <f t="shared" ref="G99" si="28">LN(F99)</f>
        <v>8.000949583512071</v>
      </c>
      <c r="H99" s="41">
        <f t="shared" si="8"/>
        <v>0.58767875428283922</v>
      </c>
    </row>
    <row r="100" spans="1:13">
      <c r="A100">
        <v>0.2</v>
      </c>
      <c r="B100" t="s">
        <v>22</v>
      </c>
      <c r="C100" t="s">
        <v>48</v>
      </c>
      <c r="D100" s="48">
        <v>1447.01</v>
      </c>
      <c r="E100" s="41">
        <f t="shared" ref="E100" si="29">LN(D100)</f>
        <v>7.2772546374576388</v>
      </c>
      <c r="F100" s="48">
        <v>2975.69</v>
      </c>
      <c r="G100" s="41">
        <f t="shared" ref="G100" si="30">LN(F100)</f>
        <v>7.9982312238605919</v>
      </c>
      <c r="H100" s="41">
        <f t="shared" si="8"/>
        <v>0.72097658640295315</v>
      </c>
      <c r="I100" s="41">
        <f>AVERAGE(H100:H102)</f>
        <v>0.65916275221580334</v>
      </c>
      <c r="J100" s="44">
        <f>STDEV(H100:H102)</f>
        <v>0.1459561105079987</v>
      </c>
      <c r="L100" s="41"/>
      <c r="M100" s="44"/>
    </row>
    <row r="101" spans="1:13">
      <c r="A101">
        <v>0.2</v>
      </c>
      <c r="B101" t="s">
        <v>22</v>
      </c>
      <c r="C101" t="s">
        <v>49</v>
      </c>
      <c r="D101" s="48">
        <v>1205.24</v>
      </c>
      <c r="E101" s="41">
        <f t="shared" ref="E101" si="31">LN(D101)</f>
        <v>7.0944339962175009</v>
      </c>
      <c r="F101" s="48">
        <v>2587.5700000000002</v>
      </c>
      <c r="G101" s="41">
        <f t="shared" ref="G101" si="32">LN(F101)</f>
        <v>7.8584744903477919</v>
      </c>
      <c r="H101" s="41">
        <f t="shared" si="8"/>
        <v>0.76404049413029096</v>
      </c>
    </row>
    <row r="102" spans="1:13">
      <c r="A102">
        <v>0.2</v>
      </c>
      <c r="B102" t="s">
        <v>22</v>
      </c>
      <c r="C102" t="s">
        <v>50</v>
      </c>
      <c r="D102" s="48">
        <v>1778.96</v>
      </c>
      <c r="E102" s="41">
        <f t="shared" ref="E102" si="33">LN(D102)</f>
        <v>7.4837842028711767</v>
      </c>
      <c r="F102" s="48">
        <v>2911.01</v>
      </c>
      <c r="G102" s="41">
        <f t="shared" ref="G102" si="34">LN(F102)</f>
        <v>7.9762553789853428</v>
      </c>
      <c r="H102" s="41">
        <f t="shared" si="8"/>
        <v>0.49247117611416602</v>
      </c>
    </row>
    <row r="103" spans="1:13">
      <c r="A103">
        <v>0.5</v>
      </c>
      <c r="B103" t="s">
        <v>22</v>
      </c>
      <c r="C103" t="s">
        <v>51</v>
      </c>
      <c r="D103" s="48">
        <v>1732.19</v>
      </c>
      <c r="E103" s="41">
        <f t="shared" ref="E103" si="35">LN(D103)</f>
        <v>7.4571417828748539</v>
      </c>
      <c r="F103" s="48">
        <v>2603.73</v>
      </c>
      <c r="G103" s="41">
        <f t="shared" ref="G103" si="36">LN(F103)</f>
        <v>7.8647003113166845</v>
      </c>
      <c r="H103" s="41">
        <f t="shared" si="8"/>
        <v>0.4075585284418306</v>
      </c>
      <c r="I103" s="41">
        <f>AVERAGE(H103:H105)</f>
        <v>0.57235751543915325</v>
      </c>
      <c r="J103" s="44">
        <f>STDEV(H103:H105)</f>
        <v>0.14850356396999476</v>
      </c>
      <c r="L103" s="41"/>
      <c r="M103" s="44"/>
    </row>
    <row r="104" spans="1:13">
      <c r="A104">
        <v>0.5</v>
      </c>
      <c r="B104" t="s">
        <v>22</v>
      </c>
      <c r="C104" t="s">
        <v>52</v>
      </c>
      <c r="D104" s="48">
        <v>1641.49</v>
      </c>
      <c r="E104" s="41">
        <f t="shared" ref="E104" si="37">LN(D104)</f>
        <v>7.4033596449340564</v>
      </c>
      <c r="F104" s="48">
        <v>3032.3</v>
      </c>
      <c r="G104" s="41">
        <f t="shared" ref="G104" si="38">LN(F104)</f>
        <v>8.0170766864585978</v>
      </c>
      <c r="H104" s="41">
        <f t="shared" si="8"/>
        <v>0.61371704152454143</v>
      </c>
    </row>
    <row r="105" spans="1:13">
      <c r="A105">
        <v>0.5</v>
      </c>
      <c r="B105" t="s">
        <v>22</v>
      </c>
      <c r="C105" t="s">
        <v>53</v>
      </c>
      <c r="D105" s="48">
        <v>1528.28</v>
      </c>
      <c r="E105" s="41">
        <f t="shared" ref="E105" si="39">LN(D105)</f>
        <v>7.3318981990122536</v>
      </c>
      <c r="F105" s="48">
        <v>3064.67</v>
      </c>
      <c r="G105" s="41">
        <f t="shared" ref="G105" si="40">LN(F105)</f>
        <v>8.0276951753633412</v>
      </c>
      <c r="H105" s="41">
        <f t="shared" si="8"/>
        <v>0.69579697635108761</v>
      </c>
    </row>
    <row r="106" spans="1:13">
      <c r="A106">
        <v>1</v>
      </c>
      <c r="B106" t="s">
        <v>22</v>
      </c>
      <c r="C106" t="s">
        <v>54</v>
      </c>
      <c r="D106" s="48">
        <v>1641.5</v>
      </c>
      <c r="E106" s="41">
        <f t="shared" ref="E106" si="41">LN(D106)</f>
        <v>7.4033657369416472</v>
      </c>
      <c r="F106" s="48">
        <v>2999.96</v>
      </c>
      <c r="G106" s="41">
        <f t="shared" ref="G106" si="42">LN(F106)</f>
        <v>8.0063542342280236</v>
      </c>
      <c r="H106" s="41">
        <f t="shared" si="8"/>
        <v>0.60298849728637638</v>
      </c>
      <c r="I106" s="41">
        <f>AVERAGE(H106:H108)</f>
        <v>0.74633285098007729</v>
      </c>
      <c r="J106" s="44">
        <f>STDEV(H106:H108)</f>
        <v>0.15833488066571239</v>
      </c>
      <c r="L106" s="41"/>
      <c r="M106" s="44"/>
    </row>
    <row r="107" spans="1:13">
      <c r="A107">
        <v>1</v>
      </c>
      <c r="B107" t="s">
        <v>22</v>
      </c>
      <c r="C107" t="s">
        <v>55</v>
      </c>
      <c r="D107" s="48">
        <v>1350.4</v>
      </c>
      <c r="E107" s="41">
        <f t="shared" ref="E107" si="43">LN(D107)</f>
        <v>7.2081561238416931</v>
      </c>
      <c r="F107" s="48">
        <v>2773.54</v>
      </c>
      <c r="G107" s="41">
        <f t="shared" ref="G107" si="44">LN(F107)</f>
        <v>7.9278797616014938</v>
      </c>
      <c r="H107" s="41">
        <f t="shared" si="8"/>
        <v>0.71972363775980064</v>
      </c>
    </row>
    <row r="108" spans="1:13">
      <c r="A108">
        <v>1</v>
      </c>
      <c r="B108" t="s">
        <v>22</v>
      </c>
      <c r="C108" t="s">
        <v>56</v>
      </c>
      <c r="D108" s="48">
        <v>1390.83</v>
      </c>
      <c r="E108" s="41">
        <f t="shared" ref="E108" si="45">LN(D108)</f>
        <v>7.2376559702203114</v>
      </c>
      <c r="F108" s="48">
        <v>3477.06</v>
      </c>
      <c r="G108" s="41">
        <f t="shared" ref="G108" si="46">LN(F108)</f>
        <v>8.1539423881143662</v>
      </c>
      <c r="H108" s="41">
        <f t="shared" si="8"/>
        <v>0.91628641789405485</v>
      </c>
    </row>
    <row r="109" spans="1:13">
      <c r="A109">
        <v>5</v>
      </c>
      <c r="B109" t="s">
        <v>22</v>
      </c>
      <c r="C109" t="s">
        <v>57</v>
      </c>
      <c r="D109" s="48">
        <v>1576.82</v>
      </c>
      <c r="E109" s="41">
        <f t="shared" ref="E109" si="47">LN(D109)</f>
        <v>7.363165439674864</v>
      </c>
      <c r="F109" s="48">
        <v>3234.45</v>
      </c>
      <c r="G109" s="41">
        <f t="shared" ref="G109" si="48">LN(F109)</f>
        <v>8.0816141770247842</v>
      </c>
      <c r="H109" s="41">
        <f t="shared" si="8"/>
        <v>0.71844873734992021</v>
      </c>
      <c r="I109" s="41">
        <f>AVERAGE(H109:H111)</f>
        <v>0.60511421240869578</v>
      </c>
      <c r="J109" s="44">
        <f>STDEV(H109:H111)</f>
        <v>0.11107843232595292</v>
      </c>
      <c r="L109" s="41"/>
      <c r="M109" s="44"/>
    </row>
    <row r="110" spans="1:13">
      <c r="A110">
        <v>5</v>
      </c>
      <c r="B110" t="s">
        <v>22</v>
      </c>
      <c r="C110" t="s">
        <v>58</v>
      </c>
      <c r="D110" s="48">
        <v>1690.02</v>
      </c>
      <c r="E110" s="41">
        <f t="shared" ref="E110" si="49">LN(D110)</f>
        <v>7.4324956421666206</v>
      </c>
      <c r="F110" s="48">
        <v>3080.82</v>
      </c>
      <c r="G110" s="41">
        <f t="shared" ref="G110" si="50">LN(F110)</f>
        <v>8.0329510742999339</v>
      </c>
      <c r="H110" s="41">
        <f t="shared" si="8"/>
        <v>0.60045543213331332</v>
      </c>
      <c r="I110" s="41"/>
      <c r="J110" s="41"/>
    </row>
    <row r="111" spans="1:13">
      <c r="A111">
        <v>5</v>
      </c>
      <c r="B111" t="s">
        <v>22</v>
      </c>
      <c r="C111" t="s">
        <v>59</v>
      </c>
      <c r="D111" s="48">
        <v>1924.51</v>
      </c>
      <c r="E111" s="41">
        <f t="shared" ref="E111" si="51">LN(D111)</f>
        <v>7.5624266688651467</v>
      </c>
      <c r="F111" s="48">
        <v>3161.7</v>
      </c>
      <c r="G111" s="41">
        <f t="shared" ref="G111" si="52">LN(F111)</f>
        <v>8.0588651366080004</v>
      </c>
      <c r="H111" s="41">
        <f t="shared" si="8"/>
        <v>0.49643846774285372</v>
      </c>
      <c r="I111" s="41"/>
      <c r="J111" s="41"/>
    </row>
    <row r="112" spans="1:13">
      <c r="E112" s="41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Woods Hole Oceanographic Institute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Johnson</dc:creator>
  <cp:lastModifiedBy>Matthew Johnson</cp:lastModifiedBy>
  <cp:lastPrinted>2014-05-22T13:48:24Z</cp:lastPrinted>
  <dcterms:created xsi:type="dcterms:W3CDTF">2014-05-19T15:29:38Z</dcterms:created>
  <dcterms:modified xsi:type="dcterms:W3CDTF">2015-03-30T15:01:01Z</dcterms:modified>
</cp:coreProperties>
</file>