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280" yWindow="0" windowWidth="28600" windowHeight="22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81" i="1" l="1"/>
  <c r="R81" i="1"/>
  <c r="S78" i="1"/>
  <c r="R78" i="1"/>
  <c r="S75" i="1"/>
  <c r="R75" i="1"/>
  <c r="S72" i="1"/>
  <c r="R72" i="1"/>
  <c r="S69" i="1"/>
  <c r="R69" i="1"/>
  <c r="S66" i="1"/>
  <c r="R66" i="1"/>
  <c r="S63" i="1"/>
  <c r="R63" i="1"/>
  <c r="S60" i="1"/>
  <c r="R60" i="1"/>
  <c r="M81" i="1"/>
  <c r="L81" i="1"/>
  <c r="M78" i="1"/>
  <c r="L78" i="1"/>
  <c r="M75" i="1"/>
  <c r="L75" i="1"/>
  <c r="M72" i="1"/>
  <c r="L72" i="1"/>
  <c r="M69" i="1"/>
  <c r="L69" i="1"/>
  <c r="M66" i="1"/>
  <c r="L66" i="1"/>
  <c r="M63" i="1"/>
  <c r="L63" i="1"/>
  <c r="M60" i="1"/>
  <c r="L60" i="1"/>
  <c r="P81" i="1"/>
  <c r="O81" i="1"/>
  <c r="P78" i="1"/>
  <c r="O78" i="1"/>
  <c r="P75" i="1"/>
  <c r="O75" i="1"/>
  <c r="P72" i="1"/>
  <c r="O72" i="1"/>
  <c r="P69" i="1"/>
  <c r="O69" i="1"/>
  <c r="P66" i="1"/>
  <c r="O66" i="1"/>
  <c r="P63" i="1"/>
  <c r="O63" i="1"/>
  <c r="O60" i="1"/>
  <c r="I36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60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N88" i="1"/>
  <c r="L88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60" i="1"/>
  <c r="G60" i="1"/>
  <c r="E60" i="1"/>
  <c r="J60" i="1"/>
  <c r="J36" i="1"/>
  <c r="M109" i="1"/>
  <c r="L109" i="1"/>
  <c r="M106" i="1"/>
  <c r="L106" i="1"/>
  <c r="M103" i="1"/>
  <c r="L103" i="1"/>
  <c r="M100" i="1"/>
  <c r="L100" i="1"/>
  <c r="M97" i="1"/>
  <c r="L97" i="1"/>
  <c r="M94" i="1"/>
  <c r="L94" i="1"/>
  <c r="M91" i="1"/>
  <c r="L91" i="1"/>
  <c r="M88" i="1"/>
  <c r="K88" i="1"/>
  <c r="O109" i="1"/>
  <c r="N109" i="1"/>
  <c r="O106" i="1"/>
  <c r="N106" i="1"/>
  <c r="O103" i="1"/>
  <c r="N103" i="1"/>
  <c r="O100" i="1"/>
  <c r="N100" i="1"/>
  <c r="O97" i="1"/>
  <c r="N97" i="1"/>
  <c r="O94" i="1"/>
  <c r="N94" i="1"/>
  <c r="O91" i="1"/>
  <c r="N91" i="1"/>
  <c r="O88" i="1"/>
  <c r="G61" i="1"/>
  <c r="E61" i="1"/>
  <c r="J61" i="1"/>
  <c r="G37" i="1"/>
  <c r="E37" i="1"/>
  <c r="J37" i="1"/>
  <c r="G62" i="1"/>
  <c r="E62" i="1"/>
  <c r="J62" i="1"/>
  <c r="G38" i="1"/>
  <c r="E38" i="1"/>
  <c r="J38" i="1"/>
  <c r="G81" i="1"/>
  <c r="E81" i="1"/>
  <c r="J81" i="1"/>
  <c r="G57" i="1"/>
  <c r="E57" i="1"/>
  <c r="J57" i="1"/>
  <c r="G63" i="1"/>
  <c r="E63" i="1"/>
  <c r="J63" i="1"/>
  <c r="G39" i="1"/>
  <c r="E39" i="1"/>
  <c r="J39" i="1"/>
  <c r="G75" i="1"/>
  <c r="E75" i="1"/>
  <c r="J75" i="1"/>
  <c r="G51" i="1"/>
  <c r="E51" i="1"/>
  <c r="J51" i="1"/>
  <c r="G76" i="1"/>
  <c r="E76" i="1"/>
  <c r="J76" i="1"/>
  <c r="G52" i="1"/>
  <c r="E52" i="1"/>
  <c r="J52" i="1"/>
  <c r="G77" i="1"/>
  <c r="E77" i="1"/>
  <c r="J77" i="1"/>
  <c r="G53" i="1"/>
  <c r="E53" i="1"/>
  <c r="J53" i="1"/>
  <c r="G78" i="1"/>
  <c r="E78" i="1"/>
  <c r="J78" i="1"/>
  <c r="G54" i="1"/>
  <c r="E54" i="1"/>
  <c r="J54" i="1"/>
  <c r="G79" i="1"/>
  <c r="E79" i="1"/>
  <c r="J79" i="1"/>
  <c r="G55" i="1"/>
  <c r="E55" i="1"/>
  <c r="J55" i="1"/>
  <c r="G80" i="1"/>
  <c r="E80" i="1"/>
  <c r="J80" i="1"/>
  <c r="G56" i="1"/>
  <c r="E56" i="1"/>
  <c r="J56" i="1"/>
  <c r="G82" i="1"/>
  <c r="E82" i="1"/>
  <c r="J82" i="1"/>
  <c r="G58" i="1"/>
  <c r="E58" i="1"/>
  <c r="J58" i="1"/>
  <c r="G83" i="1"/>
  <c r="E83" i="1"/>
  <c r="J83" i="1"/>
  <c r="G59" i="1"/>
  <c r="E59" i="1"/>
  <c r="J59" i="1"/>
  <c r="G74" i="1"/>
  <c r="E74" i="1"/>
  <c r="J74" i="1"/>
  <c r="G50" i="1"/>
  <c r="E50" i="1"/>
  <c r="J50" i="1"/>
  <c r="G73" i="1"/>
  <c r="E73" i="1"/>
  <c r="J73" i="1"/>
  <c r="G49" i="1"/>
  <c r="E49" i="1"/>
  <c r="J49" i="1"/>
  <c r="G72" i="1"/>
  <c r="E72" i="1"/>
  <c r="J72" i="1"/>
  <c r="G48" i="1"/>
  <c r="E48" i="1"/>
  <c r="J48" i="1"/>
  <c r="G71" i="1"/>
  <c r="E71" i="1"/>
  <c r="J71" i="1"/>
  <c r="G47" i="1"/>
  <c r="E47" i="1"/>
  <c r="J47" i="1"/>
  <c r="G70" i="1"/>
  <c r="E70" i="1"/>
  <c r="J70" i="1"/>
  <c r="G46" i="1"/>
  <c r="E46" i="1"/>
  <c r="J46" i="1"/>
  <c r="G69" i="1"/>
  <c r="E69" i="1"/>
  <c r="J69" i="1"/>
  <c r="G45" i="1"/>
  <c r="E45" i="1"/>
  <c r="J45" i="1"/>
  <c r="G68" i="1"/>
  <c r="E68" i="1"/>
  <c r="J68" i="1"/>
  <c r="G44" i="1"/>
  <c r="E44" i="1"/>
  <c r="J44" i="1"/>
  <c r="G67" i="1"/>
  <c r="E67" i="1"/>
  <c r="J67" i="1"/>
  <c r="G43" i="1"/>
  <c r="E43" i="1"/>
  <c r="J43" i="1"/>
  <c r="G66" i="1"/>
  <c r="E66" i="1"/>
  <c r="J66" i="1"/>
  <c r="G42" i="1"/>
  <c r="E42" i="1"/>
  <c r="J42" i="1"/>
  <c r="G65" i="1"/>
  <c r="E65" i="1"/>
  <c r="J65" i="1"/>
  <c r="G41" i="1"/>
  <c r="E41" i="1"/>
  <c r="J41" i="1"/>
  <c r="G64" i="1"/>
  <c r="E64" i="1"/>
  <c r="J64" i="1"/>
  <c r="G40" i="1"/>
  <c r="E40" i="1"/>
  <c r="J40" i="1"/>
  <c r="P60" i="1"/>
  <c r="J88" i="1"/>
  <c r="K36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G36" i="1"/>
  <c r="E36" i="1"/>
  <c r="C12" i="1"/>
  <c r="C33" i="1"/>
  <c r="B12" i="1"/>
</calcChain>
</file>

<file path=xl/sharedStrings.xml><?xml version="1.0" encoding="utf-8"?>
<sst xmlns="http://schemas.openxmlformats.org/spreadsheetml/2006/main" count="269" uniqueCount="103">
  <si>
    <t>Prey:predator ratio: 10</t>
  </si>
  <si>
    <t>n = 3</t>
  </si>
  <si>
    <t>First: Make Oxy-pt and Pt-only stocks (but add Pt to Oxy immediately before you begin filling plates)</t>
  </si>
  <si>
    <r>
      <rPr>
        <b/>
        <sz val="12"/>
        <color theme="1"/>
        <rFont val="Calibri"/>
        <family val="2"/>
        <scheme val="minor"/>
      </rPr>
      <t>Stock 1:</t>
    </r>
    <r>
      <rPr>
        <sz val="12"/>
        <color theme="1"/>
        <rFont val="Calibri"/>
        <family val="2"/>
        <scheme val="minor"/>
      </rPr>
      <t xml:space="preserve"> 50 ml of Oxy at 1000 cells/ml and Pt at 10,000 cells/ml</t>
    </r>
  </si>
  <si>
    <r>
      <rPr>
        <b/>
        <sz val="12"/>
        <color theme="1"/>
        <rFont val="Calibri"/>
        <family val="2"/>
        <scheme val="minor"/>
      </rPr>
      <t>Stock 2</t>
    </r>
    <r>
      <rPr>
        <sz val="12"/>
        <color theme="1"/>
        <rFont val="Calibri"/>
        <family val="2"/>
        <scheme val="minor"/>
      </rPr>
      <t>: 50 ml of Pt at 10,000 cells/ml in FSW</t>
    </r>
  </si>
  <si>
    <t>Oxy stock</t>
  </si>
  <si>
    <t xml:space="preserve">Pt stock </t>
  </si>
  <si>
    <t>cells/ml</t>
  </si>
  <si>
    <t>Oxy vol for Stock-1</t>
  </si>
  <si>
    <t>Pt vol for Stocks 1&amp;2</t>
  </si>
  <si>
    <t xml:space="preserve">Pt Fv/Fm @ </t>
  </si>
  <si>
    <t>treatments</t>
  </si>
  <si>
    <t>treat</t>
  </si>
  <si>
    <t>pred</t>
  </si>
  <si>
    <t>prey</t>
  </si>
  <si>
    <t>Use DD stock</t>
  </si>
  <si>
    <t xml:space="preserve">DD Stock  </t>
  </si>
  <si>
    <t>DD (ul)</t>
  </si>
  <si>
    <t>n</t>
  </si>
  <si>
    <t>cell stock</t>
  </si>
  <si>
    <t xml:space="preserve">Stock vol  </t>
  </si>
  <si>
    <t>plate</t>
  </si>
  <si>
    <t>Oxy + Pt</t>
  </si>
  <si>
    <t>Oxy</t>
  </si>
  <si>
    <t>untreated</t>
  </si>
  <si>
    <t>NA</t>
  </si>
  <si>
    <t>C</t>
  </si>
  <si>
    <t>B</t>
  </si>
  <si>
    <t>A</t>
  </si>
  <si>
    <t>Pt only</t>
  </si>
  <si>
    <t>none</t>
  </si>
  <si>
    <t>total samples:</t>
  </si>
  <si>
    <t>PtNOA</t>
  </si>
  <si>
    <t>Experiment started 12:30 5/19/14</t>
  </si>
  <si>
    <t>Oxy @ 1150 cells/ml</t>
  </si>
  <si>
    <t>Pt @ 197979 cells/ml</t>
  </si>
  <si>
    <t>treatment</t>
  </si>
  <si>
    <t>Pt @ T0 (cells/ml)</t>
  </si>
  <si>
    <t>Oxy @ T0 (cells/ml)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</si>
  <si>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</si>
  <si>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</si>
  <si>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</si>
  <si>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</si>
  <si>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</si>
  <si>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</si>
  <si>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</si>
  <si>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</si>
  <si>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</si>
  <si>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</si>
  <si>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</si>
  <si>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</si>
  <si>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</si>
  <si>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</si>
  <si>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</si>
  <si>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</si>
  <si>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</si>
  <si>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</si>
  <si>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</si>
  <si>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</si>
  <si>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</si>
  <si>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</si>
  <si>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</si>
  <si>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</si>
  <si>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</si>
  <si>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</si>
  <si>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</si>
  <si>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</si>
  <si>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</si>
  <si>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</si>
  <si>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</si>
  <si>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</si>
  <si>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</si>
  <si>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</si>
  <si>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</si>
  <si>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</si>
  <si>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</si>
  <si>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</si>
  <si>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</si>
  <si>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</si>
  <si>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</si>
  <si>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</si>
  <si>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</si>
  <si>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</si>
  <si>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</si>
  <si>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</si>
  <si>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</si>
  <si>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</si>
  <si>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Pt @ T1 (cells/ml)</t>
  </si>
  <si>
    <t>Oxy @ T1 (cells/ml)</t>
  </si>
  <si>
    <t>T1= 24 hrs</t>
  </si>
  <si>
    <t>T2= 48 hrs</t>
  </si>
  <si>
    <t>Fv/Fm @ T1</t>
  </si>
  <si>
    <t>Pt @ T2 (cells/ml)</t>
  </si>
  <si>
    <t>Oxy @ T2 (cells/ml)</t>
  </si>
  <si>
    <t>CON</t>
  </si>
  <si>
    <t>Log phase</t>
  </si>
  <si>
    <t>mean</t>
  </si>
  <si>
    <t>SD</t>
  </si>
  <si>
    <t>24h</t>
  </si>
  <si>
    <t>48h</t>
  </si>
  <si>
    <t>g</t>
  </si>
  <si>
    <t xml:space="preserve">Plan: Treat diatoms with range of 2 4-decadienal (DD) and run grazing assay. </t>
  </si>
  <si>
    <t>level (uM 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</si>
</sst>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scheme val="minor"/>
    </font>
    <font>
      <u/>
      <sz val="12"/>
      <color theme="1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indexed="8"/>
      <name val="Calibri"/>
      <family val="2"/>
    </font>
    <font>
      <sz val="12"/>
      <color rgb="FFFF0000"/>
      <name val="Calibri"/>
      <family val="2"/>
      <scheme val="minor"/>
    </font>
    <font>
      <sz val="1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2" borderId="0" xfId="0" applyFill="1"/>
    <xf numFmtId="0" fontId="0" fillId="3" borderId="0" xfId="0" applyFill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2" xfId="0" applyFill="1" applyBorder="1"/>
    <xf numFmtId="0" fontId="0" fillId="0" borderId="3" xfId="0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1" fontId="0" fillId="0" borderId="3" xfId="0" applyNumberFormat="1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Fill="1" applyBorder="1"/>
    <xf numFmtId="0" fontId="0" fillId="0" borderId="0" xfId="0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/>
    </xf>
    <xf numFmtId="1" fontId="0" fillId="0" borderId="0" xfId="0" applyNumberFormat="1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7" xfId="0" applyFill="1" applyBorder="1"/>
    <xf numFmtId="0" fontId="0" fillId="0" borderId="8" xfId="0" applyFill="1" applyBorder="1" applyAlignment="1">
      <alignment horizontal="left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0" fillId="0" borderId="8" xfId="0" applyFont="1" applyFill="1" applyBorder="1" applyAlignment="1">
      <alignment horizontal="left"/>
    </xf>
    <xf numFmtId="1" fontId="0" fillId="0" borderId="8" xfId="0" applyNumberFormat="1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0" xfId="0" applyFill="1" applyBorder="1"/>
    <xf numFmtId="0" fontId="0" fillId="0" borderId="0" xfId="0" applyFont="1" applyAlignment="1">
      <alignment horizontal="center"/>
    </xf>
    <xf numFmtId="0" fontId="0" fillId="4" borderId="0" xfId="0" applyFill="1"/>
    <xf numFmtId="2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0" fillId="0" borderId="0" xfId="0" applyNumberFormat="1"/>
    <xf numFmtId="0" fontId="7" fillId="0" borderId="0" xfId="0" applyFont="1"/>
    <xf numFmtId="1" fontId="0" fillId="0" borderId="0" xfId="0" applyNumberFormat="1"/>
    <xf numFmtId="0" fontId="8" fillId="0" borderId="0" xfId="0" applyFont="1"/>
    <xf numFmtId="1" fontId="9" fillId="0" borderId="0" xfId="0" applyNumberFormat="1" applyFont="1"/>
  </cellXfs>
  <cellStyles count="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tabSelected="1" topLeftCell="A78" zoomScale="75" zoomScaleNormal="75" zoomScalePageLayoutView="75" workbookViewId="0">
      <selection activeCell="W78" sqref="W78"/>
    </sheetView>
  </sheetViews>
  <sheetFormatPr baseColWidth="10" defaultRowHeight="15" x14ac:dyDescent="0"/>
  <cols>
    <col min="2" max="2" width="17.5" customWidth="1"/>
    <col min="3" max="3" width="13.6640625" customWidth="1"/>
    <col min="4" max="4" width="12.5" customWidth="1"/>
    <col min="5" max="5" width="8" customWidth="1"/>
    <col min="6" max="6" width="10" customWidth="1"/>
    <col min="7" max="7" width="7.33203125" customWidth="1"/>
    <col min="8" max="8" width="8.5" customWidth="1"/>
    <col min="9" max="9" width="9" customWidth="1"/>
    <col min="10" max="10" width="8.5" customWidth="1"/>
    <col min="11" max="13" width="8.83203125" customWidth="1"/>
  </cols>
  <sheetData>
    <row r="1" spans="1:17">
      <c r="A1" s="25" t="s">
        <v>101</v>
      </c>
    </row>
    <row r="2" spans="1:17">
      <c r="A2" t="s">
        <v>0</v>
      </c>
    </row>
    <row r="3" spans="1:17">
      <c r="A3" t="s">
        <v>1</v>
      </c>
    </row>
    <row r="4" spans="1:17">
      <c r="B4" s="1" t="s">
        <v>2</v>
      </c>
    </row>
    <row r="5" spans="1:17">
      <c r="B5" t="s">
        <v>3</v>
      </c>
    </row>
    <row r="6" spans="1:17">
      <c r="B6" t="s">
        <v>4</v>
      </c>
    </row>
    <row r="7" spans="1:17">
      <c r="G7" s="40" t="s">
        <v>95</v>
      </c>
      <c r="H7" s="40"/>
    </row>
    <row r="8" spans="1:17">
      <c r="B8" t="s">
        <v>5</v>
      </c>
      <c r="C8" t="s">
        <v>6</v>
      </c>
      <c r="G8" t="s">
        <v>89</v>
      </c>
    </row>
    <row r="9" spans="1:17">
      <c r="B9" t="s">
        <v>7</v>
      </c>
      <c r="C9" t="s">
        <v>7</v>
      </c>
      <c r="G9" t="s">
        <v>90</v>
      </c>
    </row>
    <row r="10" spans="1:17">
      <c r="A10" s="2"/>
      <c r="B10" s="3">
        <v>1150</v>
      </c>
      <c r="C10" s="4">
        <v>197979</v>
      </c>
      <c r="D10" s="2"/>
      <c r="E10" s="2"/>
      <c r="F10" s="2"/>
      <c r="G10" s="2" t="s">
        <v>33</v>
      </c>
      <c r="H10" s="2"/>
      <c r="I10" s="2"/>
      <c r="J10" s="2"/>
      <c r="K10" s="2"/>
      <c r="L10" s="2"/>
      <c r="M10" s="2"/>
      <c r="N10" s="2"/>
      <c r="O10" s="2"/>
      <c r="P10" s="2"/>
    </row>
    <row r="11" spans="1:17">
      <c r="B11" t="s">
        <v>8</v>
      </c>
      <c r="C11" t="s">
        <v>9</v>
      </c>
      <c r="G11" t="s">
        <v>34</v>
      </c>
    </row>
    <row r="12" spans="1:17">
      <c r="B12" s="5">
        <f>(50*1000)/B10</f>
        <v>43.478260869565219</v>
      </c>
      <c r="C12" s="6">
        <f>(50*10000)/C10</f>
        <v>2.5255203834750151</v>
      </c>
      <c r="G12" t="s">
        <v>35</v>
      </c>
    </row>
    <row r="13" spans="1:17">
      <c r="G13" t="s">
        <v>10</v>
      </c>
      <c r="H13">
        <v>0.61480000000000001</v>
      </c>
    </row>
    <row r="14" spans="1:17">
      <c r="A14" s="7"/>
      <c r="B14" s="7"/>
      <c r="C14" s="7" t="s">
        <v>11</v>
      </c>
      <c r="D14" s="7"/>
      <c r="E14" s="7"/>
      <c r="F14" s="7"/>
      <c r="G14" s="7"/>
      <c r="H14" s="8"/>
      <c r="I14" s="9"/>
      <c r="J14" s="7"/>
      <c r="K14" s="7"/>
      <c r="L14" s="7"/>
      <c r="M14" s="7"/>
      <c r="N14" s="7"/>
      <c r="O14" s="7"/>
    </row>
    <row r="15" spans="1:17">
      <c r="A15" s="10"/>
      <c r="B15" s="10" t="s">
        <v>12</v>
      </c>
      <c r="C15" s="10" t="s">
        <v>13</v>
      </c>
      <c r="D15" s="10" t="s">
        <v>14</v>
      </c>
      <c r="E15" s="10" t="s">
        <v>102</v>
      </c>
      <c r="F15" s="11" t="s">
        <v>15</v>
      </c>
      <c r="G15" s="11" t="s">
        <v>16</v>
      </c>
      <c r="H15" s="11" t="s">
        <v>17</v>
      </c>
      <c r="I15" s="10" t="s">
        <v>18</v>
      </c>
      <c r="J15" s="11" t="s">
        <v>19</v>
      </c>
      <c r="K15" s="12" t="s">
        <v>20</v>
      </c>
      <c r="L15" s="12"/>
      <c r="M15" s="12"/>
      <c r="N15" s="13" t="s">
        <v>21</v>
      </c>
      <c r="O15" s="11"/>
    </row>
    <row r="16" spans="1:17">
      <c r="A16" s="14">
        <v>1</v>
      </c>
      <c r="B16" s="15" t="s">
        <v>22</v>
      </c>
      <c r="C16" s="15" t="s">
        <v>23</v>
      </c>
      <c r="D16" s="15" t="s">
        <v>32</v>
      </c>
      <c r="E16" s="16" t="s">
        <v>24</v>
      </c>
      <c r="F16" s="17" t="s">
        <v>25</v>
      </c>
      <c r="G16" s="18" t="s">
        <v>25</v>
      </c>
      <c r="H16" s="18" t="s">
        <v>25</v>
      </c>
      <c r="I16" s="19">
        <v>3</v>
      </c>
      <c r="J16" s="20">
        <v>1</v>
      </c>
      <c r="K16" s="19">
        <v>2</v>
      </c>
      <c r="L16" s="19"/>
      <c r="M16" s="19"/>
      <c r="N16" s="21">
        <v>1</v>
      </c>
      <c r="Q16" s="22"/>
    </row>
    <row r="17" spans="1:17">
      <c r="A17" s="23">
        <v>2</v>
      </c>
      <c r="B17" s="24" t="s">
        <v>22</v>
      </c>
      <c r="C17" s="24" t="s">
        <v>23</v>
      </c>
      <c r="D17" s="24" t="s">
        <v>32</v>
      </c>
      <c r="E17" s="25">
        <v>0.05</v>
      </c>
      <c r="F17" s="25" t="s">
        <v>26</v>
      </c>
      <c r="G17" s="26">
        <v>100</v>
      </c>
      <c r="H17" s="26">
        <v>1</v>
      </c>
      <c r="I17" s="27">
        <v>3</v>
      </c>
      <c r="J17" s="28">
        <v>1</v>
      </c>
      <c r="K17" s="27">
        <v>2</v>
      </c>
      <c r="L17" s="27"/>
      <c r="M17" s="27"/>
      <c r="N17" s="29">
        <v>1</v>
      </c>
      <c r="P17" s="27"/>
      <c r="Q17" s="30"/>
    </row>
    <row r="18" spans="1:17">
      <c r="A18" s="23">
        <v>3</v>
      </c>
      <c r="B18" s="24" t="s">
        <v>22</v>
      </c>
      <c r="C18" s="24" t="s">
        <v>23</v>
      </c>
      <c r="D18" s="24" t="s">
        <v>32</v>
      </c>
      <c r="E18" s="25">
        <v>0.1</v>
      </c>
      <c r="F18" s="25" t="s">
        <v>26</v>
      </c>
      <c r="G18" s="26">
        <v>100</v>
      </c>
      <c r="H18" s="26">
        <v>2</v>
      </c>
      <c r="I18" s="27">
        <v>3</v>
      </c>
      <c r="J18" s="28">
        <v>1</v>
      </c>
      <c r="K18" s="27">
        <v>2</v>
      </c>
      <c r="L18" s="27"/>
      <c r="M18" s="27"/>
      <c r="N18" s="29">
        <v>1</v>
      </c>
      <c r="P18" s="27"/>
      <c r="Q18" s="30"/>
    </row>
    <row r="19" spans="1:17">
      <c r="A19" s="23">
        <v>4</v>
      </c>
      <c r="B19" s="24" t="s">
        <v>22</v>
      </c>
      <c r="C19" s="24" t="s">
        <v>23</v>
      </c>
      <c r="D19" s="24" t="s">
        <v>32</v>
      </c>
      <c r="E19">
        <v>0.15</v>
      </c>
      <c r="F19" s="25" t="s">
        <v>26</v>
      </c>
      <c r="G19" s="26">
        <v>100</v>
      </c>
      <c r="H19" s="26">
        <v>3</v>
      </c>
      <c r="I19" s="27">
        <v>3</v>
      </c>
      <c r="J19" s="28">
        <v>1</v>
      </c>
      <c r="K19" s="27">
        <v>2</v>
      </c>
      <c r="L19" s="27"/>
      <c r="M19" s="27"/>
      <c r="N19" s="29">
        <v>1</v>
      </c>
      <c r="P19" s="27"/>
    </row>
    <row r="20" spans="1:17">
      <c r="A20" s="23">
        <v>5</v>
      </c>
      <c r="B20" s="24" t="s">
        <v>22</v>
      </c>
      <c r="C20" s="24" t="s">
        <v>23</v>
      </c>
      <c r="D20" s="24" t="s">
        <v>32</v>
      </c>
      <c r="E20" s="25">
        <v>0.2</v>
      </c>
      <c r="F20" s="25" t="s">
        <v>27</v>
      </c>
      <c r="G20" s="26">
        <v>1000</v>
      </c>
      <c r="H20" s="26">
        <v>0.4</v>
      </c>
      <c r="I20" s="27">
        <v>3</v>
      </c>
      <c r="J20" s="28">
        <v>1</v>
      </c>
      <c r="K20" s="27">
        <v>2</v>
      </c>
      <c r="L20" s="27"/>
      <c r="M20" s="27"/>
      <c r="N20" s="29">
        <v>1</v>
      </c>
      <c r="P20" s="27"/>
    </row>
    <row r="21" spans="1:17">
      <c r="A21" s="23">
        <v>6</v>
      </c>
      <c r="B21" s="24" t="s">
        <v>22</v>
      </c>
      <c r="C21" s="24" t="s">
        <v>23</v>
      </c>
      <c r="D21" s="24" t="s">
        <v>32</v>
      </c>
      <c r="E21" s="25">
        <v>0.5</v>
      </c>
      <c r="F21" s="25" t="s">
        <v>27</v>
      </c>
      <c r="G21" s="26">
        <v>1000</v>
      </c>
      <c r="H21" s="26">
        <v>1</v>
      </c>
      <c r="I21" s="27">
        <v>3</v>
      </c>
      <c r="J21" s="28">
        <v>1</v>
      </c>
      <c r="K21" s="27">
        <v>2</v>
      </c>
      <c r="L21" s="27"/>
      <c r="M21" s="27"/>
      <c r="N21" s="29">
        <v>1</v>
      </c>
      <c r="P21" s="27"/>
    </row>
    <row r="22" spans="1:17">
      <c r="A22" s="38">
        <v>7</v>
      </c>
      <c r="B22" s="24" t="s">
        <v>22</v>
      </c>
      <c r="C22" s="24" t="s">
        <v>23</v>
      </c>
      <c r="D22" s="24" t="s">
        <v>32</v>
      </c>
      <c r="E22" s="25">
        <v>1</v>
      </c>
      <c r="F22" s="25" t="s">
        <v>27</v>
      </c>
      <c r="G22" s="26">
        <v>1000</v>
      </c>
      <c r="H22" s="26">
        <v>2</v>
      </c>
      <c r="I22" s="27">
        <v>3</v>
      </c>
      <c r="J22" s="28">
        <v>1</v>
      </c>
      <c r="K22" s="27">
        <v>2</v>
      </c>
      <c r="L22" s="27"/>
      <c r="M22" s="27"/>
      <c r="N22" s="29">
        <v>1</v>
      </c>
      <c r="P22" s="27"/>
    </row>
    <row r="23" spans="1:17">
      <c r="A23" s="23">
        <v>8</v>
      </c>
      <c r="B23" s="32" t="s">
        <v>22</v>
      </c>
      <c r="C23" s="32" t="s">
        <v>23</v>
      </c>
      <c r="D23" s="32" t="s">
        <v>32</v>
      </c>
      <c r="E23" s="25">
        <v>5</v>
      </c>
      <c r="F23" s="33" t="s">
        <v>28</v>
      </c>
      <c r="G23" s="34">
        <v>10000</v>
      </c>
      <c r="H23" s="34">
        <v>1</v>
      </c>
      <c r="I23" s="35">
        <v>3</v>
      </c>
      <c r="J23" s="36">
        <v>1</v>
      </c>
      <c r="K23" s="35">
        <v>2</v>
      </c>
      <c r="L23" s="35"/>
      <c r="M23" s="35"/>
      <c r="N23" s="37">
        <v>1</v>
      </c>
      <c r="P23" s="27"/>
    </row>
    <row r="24" spans="1:17">
      <c r="A24" s="14">
        <v>9</v>
      </c>
      <c r="B24" s="15" t="s">
        <v>29</v>
      </c>
      <c r="C24" s="15" t="s">
        <v>30</v>
      </c>
      <c r="D24" s="15" t="s">
        <v>32</v>
      </c>
      <c r="E24" s="16" t="s">
        <v>24</v>
      </c>
      <c r="F24" s="17" t="s">
        <v>25</v>
      </c>
      <c r="G24" s="26" t="s">
        <v>25</v>
      </c>
      <c r="H24" s="18" t="s">
        <v>25</v>
      </c>
      <c r="I24" s="19">
        <v>3</v>
      </c>
      <c r="J24" s="20">
        <v>2</v>
      </c>
      <c r="K24" s="19">
        <v>2</v>
      </c>
      <c r="L24" s="19"/>
      <c r="M24" s="19"/>
      <c r="N24" s="21">
        <v>2</v>
      </c>
      <c r="O24" s="7"/>
    </row>
    <row r="25" spans="1:17">
      <c r="A25" s="23">
        <v>10</v>
      </c>
      <c r="B25" s="24" t="s">
        <v>29</v>
      </c>
      <c r="C25" s="24" t="s">
        <v>30</v>
      </c>
      <c r="D25" s="24" t="s">
        <v>32</v>
      </c>
      <c r="E25" s="25">
        <v>0.05</v>
      </c>
      <c r="F25" s="25" t="s">
        <v>26</v>
      </c>
      <c r="G25" s="26">
        <v>100</v>
      </c>
      <c r="H25" s="26">
        <v>1</v>
      </c>
      <c r="I25" s="27">
        <v>3</v>
      </c>
      <c r="J25" s="28">
        <v>2</v>
      </c>
      <c r="K25" s="27">
        <v>2</v>
      </c>
      <c r="L25" s="27"/>
      <c r="M25" s="27"/>
      <c r="N25" s="29">
        <v>2</v>
      </c>
      <c r="O25" s="7"/>
    </row>
    <row r="26" spans="1:17">
      <c r="A26" s="23">
        <v>11</v>
      </c>
      <c r="B26" s="24" t="s">
        <v>29</v>
      </c>
      <c r="C26" s="24" t="s">
        <v>30</v>
      </c>
      <c r="D26" s="24" t="s">
        <v>32</v>
      </c>
      <c r="E26" s="25">
        <v>0.1</v>
      </c>
      <c r="F26" s="25" t="s">
        <v>26</v>
      </c>
      <c r="G26" s="26">
        <v>100</v>
      </c>
      <c r="H26" s="26">
        <v>2</v>
      </c>
      <c r="I26" s="27">
        <v>3</v>
      </c>
      <c r="J26" s="28">
        <v>2</v>
      </c>
      <c r="K26" s="27">
        <v>2</v>
      </c>
      <c r="L26" s="27"/>
      <c r="M26" s="27"/>
      <c r="N26" s="29">
        <v>2</v>
      </c>
      <c r="O26" s="7"/>
    </row>
    <row r="27" spans="1:17">
      <c r="A27" s="23">
        <v>12</v>
      </c>
      <c r="B27" s="24" t="s">
        <v>29</v>
      </c>
      <c r="C27" s="24" t="s">
        <v>30</v>
      </c>
      <c r="D27" s="24" t="s">
        <v>32</v>
      </c>
      <c r="E27">
        <v>0.15</v>
      </c>
      <c r="F27" s="25" t="s">
        <v>26</v>
      </c>
      <c r="G27" s="26">
        <v>100</v>
      </c>
      <c r="H27" s="26">
        <v>3</v>
      </c>
      <c r="I27" s="27">
        <v>3</v>
      </c>
      <c r="J27" s="28">
        <v>2</v>
      </c>
      <c r="K27" s="27">
        <v>2</v>
      </c>
      <c r="L27" s="27"/>
      <c r="M27" s="27"/>
      <c r="N27" s="29">
        <v>2</v>
      </c>
      <c r="O27" s="7"/>
    </row>
    <row r="28" spans="1:17">
      <c r="A28" s="23">
        <v>13</v>
      </c>
      <c r="B28" s="24" t="s">
        <v>29</v>
      </c>
      <c r="C28" s="24" t="s">
        <v>30</v>
      </c>
      <c r="D28" s="24" t="s">
        <v>32</v>
      </c>
      <c r="E28" s="25">
        <v>0.2</v>
      </c>
      <c r="F28" s="25" t="s">
        <v>27</v>
      </c>
      <c r="G28" s="26">
        <v>1000</v>
      </c>
      <c r="H28" s="26">
        <v>0.4</v>
      </c>
      <c r="I28" s="27">
        <v>3</v>
      </c>
      <c r="J28" s="28">
        <v>2</v>
      </c>
      <c r="K28" s="27">
        <v>2</v>
      </c>
      <c r="L28" s="27"/>
      <c r="M28" s="27"/>
      <c r="N28" s="29">
        <v>2</v>
      </c>
      <c r="O28" s="7"/>
    </row>
    <row r="29" spans="1:17">
      <c r="A29" s="23">
        <v>14</v>
      </c>
      <c r="B29" s="24" t="s">
        <v>29</v>
      </c>
      <c r="C29" s="24" t="s">
        <v>30</v>
      </c>
      <c r="D29" s="24" t="s">
        <v>32</v>
      </c>
      <c r="E29" s="25">
        <v>0.5</v>
      </c>
      <c r="F29" s="25" t="s">
        <v>27</v>
      </c>
      <c r="G29" s="26">
        <v>1000</v>
      </c>
      <c r="H29" s="26">
        <v>1</v>
      </c>
      <c r="I29" s="27">
        <v>3</v>
      </c>
      <c r="J29" s="28">
        <v>2</v>
      </c>
      <c r="K29" s="27">
        <v>2</v>
      </c>
      <c r="L29" s="27"/>
      <c r="M29" s="27"/>
      <c r="N29" s="29">
        <v>2</v>
      </c>
      <c r="O29" s="7"/>
    </row>
    <row r="30" spans="1:17">
      <c r="A30" s="23">
        <v>15</v>
      </c>
      <c r="B30" s="24" t="s">
        <v>29</v>
      </c>
      <c r="C30" s="24" t="s">
        <v>30</v>
      </c>
      <c r="D30" s="24" t="s">
        <v>32</v>
      </c>
      <c r="E30" s="25">
        <v>1</v>
      </c>
      <c r="F30" s="25" t="s">
        <v>27</v>
      </c>
      <c r="G30" s="26">
        <v>1000</v>
      </c>
      <c r="H30" s="26">
        <v>2</v>
      </c>
      <c r="I30" s="27">
        <v>3</v>
      </c>
      <c r="J30" s="28">
        <v>2</v>
      </c>
      <c r="K30" s="27">
        <v>2</v>
      </c>
      <c r="L30" s="27"/>
      <c r="M30" s="27"/>
      <c r="N30" s="29">
        <v>2</v>
      </c>
      <c r="O30" s="7"/>
    </row>
    <row r="31" spans="1:17">
      <c r="A31" s="31">
        <v>16</v>
      </c>
      <c r="B31" s="32" t="s">
        <v>29</v>
      </c>
      <c r="C31" s="32" t="s">
        <v>30</v>
      </c>
      <c r="D31" s="32" t="s">
        <v>32</v>
      </c>
      <c r="E31" s="33">
        <v>5</v>
      </c>
      <c r="F31" s="33" t="s">
        <v>28</v>
      </c>
      <c r="G31" s="34">
        <v>10000</v>
      </c>
      <c r="H31" s="34">
        <v>1</v>
      </c>
      <c r="I31" s="35">
        <v>3</v>
      </c>
      <c r="J31" s="36">
        <v>2</v>
      </c>
      <c r="K31" s="35">
        <v>2</v>
      </c>
      <c r="L31" s="35"/>
      <c r="M31" s="35"/>
      <c r="N31" s="37">
        <v>2</v>
      </c>
      <c r="O31" s="7"/>
    </row>
    <row r="32" spans="1:17">
      <c r="A32" s="38"/>
      <c r="N32" s="22"/>
    </row>
    <row r="33" spans="1:31">
      <c r="A33" s="38"/>
      <c r="B33" s="8" t="s">
        <v>31</v>
      </c>
      <c r="C33" s="7">
        <f>14*3</f>
        <v>42</v>
      </c>
      <c r="D33" s="24"/>
      <c r="E33" s="7"/>
      <c r="F33" s="7"/>
      <c r="G33" s="39"/>
      <c r="H33" s="39"/>
      <c r="I33" s="27"/>
      <c r="J33" s="28"/>
      <c r="K33" s="27"/>
      <c r="L33" s="27"/>
      <c r="M33" s="27"/>
    </row>
    <row r="34" spans="1:31">
      <c r="A34" s="7"/>
      <c r="B34" s="7"/>
      <c r="C34" s="7"/>
      <c r="D34" s="7"/>
      <c r="E34" s="7"/>
      <c r="F34" s="7"/>
      <c r="G34" s="7"/>
      <c r="I34" s="7"/>
      <c r="J34" s="7"/>
      <c r="K34" s="7"/>
      <c r="L34" s="7"/>
      <c r="M34" s="7"/>
      <c r="N34" s="7"/>
      <c r="O34" s="7"/>
    </row>
    <row r="35" spans="1:31">
      <c r="C35" s="42" t="s">
        <v>36</v>
      </c>
      <c r="D35" s="43" t="s">
        <v>37</v>
      </c>
      <c r="E35" s="42"/>
      <c r="F35" s="42" t="s">
        <v>87</v>
      </c>
      <c r="G35" s="42"/>
      <c r="H35" s="42" t="s">
        <v>92</v>
      </c>
      <c r="I35" s="42"/>
      <c r="AE35" s="42" t="s">
        <v>91</v>
      </c>
    </row>
    <row r="36" spans="1:31">
      <c r="A36">
        <v>0</v>
      </c>
      <c r="B36" t="s">
        <v>23</v>
      </c>
      <c r="C36" t="s">
        <v>39</v>
      </c>
      <c r="D36" s="46">
        <v>10921.6</v>
      </c>
      <c r="E36" s="41">
        <f>LN(D36)</f>
        <v>9.2984977587123883</v>
      </c>
      <c r="F36" s="46">
        <v>3298.14</v>
      </c>
      <c r="G36" s="41">
        <f>LN(F36)</f>
        <v>8.101113952188248</v>
      </c>
      <c r="H36" s="46">
        <v>3167.19</v>
      </c>
      <c r="I36" s="41">
        <f>LN(H36)</f>
        <v>8.0606000384239653</v>
      </c>
      <c r="J36" s="41">
        <f>G36-E36</f>
        <v>-1.1973838065241402</v>
      </c>
      <c r="K36" s="41">
        <f>(I36-E36)/2</f>
        <v>-0.61894886014421147</v>
      </c>
      <c r="L36" s="41"/>
      <c r="M36" s="41"/>
      <c r="AE36">
        <v>0.47</v>
      </c>
    </row>
    <row r="37" spans="1:31">
      <c r="A37">
        <v>0</v>
      </c>
      <c r="B37" t="s">
        <v>23</v>
      </c>
      <c r="C37" t="s">
        <v>40</v>
      </c>
      <c r="D37" s="46">
        <v>11091.2</v>
      </c>
      <c r="E37" s="41">
        <f t="shared" ref="E37:G83" si="0">LN(D37)</f>
        <v>9.3139072800812315</v>
      </c>
      <c r="F37" s="46">
        <v>4240.46</v>
      </c>
      <c r="G37" s="41">
        <f t="shared" si="0"/>
        <v>8.3524270329073662</v>
      </c>
      <c r="H37" s="46">
        <v>5385.31</v>
      </c>
      <c r="I37" s="41">
        <f t="shared" ref="I37" si="1">LN(H37)</f>
        <v>8.5914301552501744</v>
      </c>
      <c r="J37" s="41">
        <f t="shared" ref="J37:J83" si="2">G37-E37</f>
        <v>-0.96148024717386527</v>
      </c>
      <c r="K37" s="41">
        <f t="shared" ref="K37:K83" si="3">(I37-E37)/2</f>
        <v>-0.36123856241552854</v>
      </c>
      <c r="L37" s="41"/>
      <c r="M37" s="41"/>
      <c r="AE37">
        <v>0.48770000000000002</v>
      </c>
    </row>
    <row r="38" spans="1:31">
      <c r="A38">
        <v>0</v>
      </c>
      <c r="B38" t="s">
        <v>23</v>
      </c>
      <c r="C38" t="s">
        <v>41</v>
      </c>
      <c r="D38" s="46">
        <v>10752</v>
      </c>
      <c r="E38" s="41">
        <f t="shared" si="0"/>
        <v>9.2828470627629311</v>
      </c>
      <c r="F38" s="46">
        <v>4372.3900000000003</v>
      </c>
      <c r="G38" s="41">
        <f t="shared" si="0"/>
        <v>8.383065049343605</v>
      </c>
      <c r="H38" s="46">
        <v>7763.04</v>
      </c>
      <c r="I38" s="41">
        <f t="shared" ref="I38" si="4">LN(H38)</f>
        <v>8.9571292890395782</v>
      </c>
      <c r="J38" s="41">
        <f t="shared" si="2"/>
        <v>-0.89978201341932618</v>
      </c>
      <c r="K38" s="41">
        <f t="shared" si="3"/>
        <v>-0.16285888686167649</v>
      </c>
      <c r="L38" s="41"/>
      <c r="M38" s="41"/>
      <c r="AE38">
        <v>0.45929999999999999</v>
      </c>
    </row>
    <row r="39" spans="1:31">
      <c r="A39">
        <v>0.05</v>
      </c>
      <c r="B39" t="s">
        <v>23</v>
      </c>
      <c r="C39" t="s">
        <v>42</v>
      </c>
      <c r="D39" s="46">
        <v>11477.6</v>
      </c>
      <c r="E39" s="41">
        <f t="shared" si="0"/>
        <v>9.3481525887841794</v>
      </c>
      <c r="F39" s="46">
        <v>4730.47</v>
      </c>
      <c r="G39" s="41">
        <f t="shared" si="0"/>
        <v>8.4617798423000572</v>
      </c>
      <c r="H39" s="46">
        <v>10318.4</v>
      </c>
      <c r="I39" s="41">
        <f t="shared" ref="I39" si="5">LN(H39)</f>
        <v>9.2416839882561135</v>
      </c>
      <c r="J39" s="41">
        <f t="shared" si="2"/>
        <v>-0.88637274648412223</v>
      </c>
      <c r="K39" s="41">
        <f t="shared" si="3"/>
        <v>-5.3234300264032974E-2</v>
      </c>
      <c r="L39" s="41"/>
      <c r="M39" s="41"/>
      <c r="AE39">
        <v>0.50460000000000005</v>
      </c>
    </row>
    <row r="40" spans="1:31">
      <c r="A40">
        <v>0.05</v>
      </c>
      <c r="B40" t="s">
        <v>23</v>
      </c>
      <c r="C40" t="s">
        <v>43</v>
      </c>
      <c r="D40" s="46">
        <v>11417.7</v>
      </c>
      <c r="E40" s="41">
        <f t="shared" si="0"/>
        <v>9.3429200618752972</v>
      </c>
      <c r="F40" s="46">
        <v>4174.5</v>
      </c>
      <c r="G40" s="41">
        <f t="shared" si="0"/>
        <v>8.3367498696340547</v>
      </c>
      <c r="H40" s="46">
        <v>10714.5</v>
      </c>
      <c r="I40" s="41">
        <f t="shared" ref="I40" si="6">LN(H40)</f>
        <v>9.2793532432631363</v>
      </c>
      <c r="J40" s="41">
        <f t="shared" si="2"/>
        <v>-1.0061701922412425</v>
      </c>
      <c r="K40" s="41">
        <f t="shared" si="3"/>
        <v>-3.1783409306080479E-2</v>
      </c>
      <c r="L40" s="41"/>
      <c r="M40" s="41"/>
      <c r="AE40">
        <v>0.46689999999999998</v>
      </c>
    </row>
    <row r="41" spans="1:31">
      <c r="A41">
        <v>0.05</v>
      </c>
      <c r="B41" t="s">
        <v>23</v>
      </c>
      <c r="C41" t="s">
        <v>44</v>
      </c>
      <c r="D41" s="46">
        <v>10676.6</v>
      </c>
      <c r="E41" s="41">
        <f t="shared" si="0"/>
        <v>9.2758097097694865</v>
      </c>
      <c r="F41" s="46">
        <v>4579.7</v>
      </c>
      <c r="G41" s="41">
        <f t="shared" si="0"/>
        <v>8.429388772779463</v>
      </c>
      <c r="H41" s="46">
        <v>12186.5</v>
      </c>
      <c r="I41" s="41">
        <f t="shared" ref="I41" si="7">LN(H41)</f>
        <v>9.4080840606576608</v>
      </c>
      <c r="J41" s="41">
        <f t="shared" si="2"/>
        <v>-0.84642093699002352</v>
      </c>
      <c r="K41" s="41">
        <f t="shared" si="3"/>
        <v>6.6137175444087148E-2</v>
      </c>
      <c r="L41" s="41"/>
      <c r="M41" s="41"/>
      <c r="AE41">
        <v>0.50109999999999999</v>
      </c>
    </row>
    <row r="42" spans="1:31">
      <c r="A42">
        <v>0.1</v>
      </c>
      <c r="B42" t="s">
        <v>23</v>
      </c>
      <c r="C42" t="s">
        <v>45</v>
      </c>
      <c r="D42" s="46">
        <v>9197.11</v>
      </c>
      <c r="E42" s="41">
        <f t="shared" si="0"/>
        <v>9.1266445832530483</v>
      </c>
      <c r="F42" s="46">
        <v>2996.59</v>
      </c>
      <c r="G42" s="41">
        <f t="shared" si="0"/>
        <v>8.0052302544880778</v>
      </c>
      <c r="H42" s="46">
        <v>9760.4</v>
      </c>
      <c r="I42" s="41">
        <f t="shared" ref="I42" si="8">LN(H42)</f>
        <v>9.1860886621738906</v>
      </c>
      <c r="J42" s="41">
        <f t="shared" si="2"/>
        <v>-1.1214143287649705</v>
      </c>
      <c r="K42" s="41">
        <f t="shared" si="3"/>
        <v>2.9722039460421179E-2</v>
      </c>
      <c r="L42" s="41"/>
      <c r="M42" s="41"/>
      <c r="AE42">
        <v>0.50109999999999999</v>
      </c>
    </row>
    <row r="43" spans="1:31">
      <c r="A43">
        <v>0.1</v>
      </c>
      <c r="B43" t="s">
        <v>23</v>
      </c>
      <c r="C43" t="s">
        <v>46</v>
      </c>
      <c r="D43" s="46">
        <v>9819.0400000000009</v>
      </c>
      <c r="E43" s="41">
        <f t="shared" si="0"/>
        <v>9.1920786368955891</v>
      </c>
      <c r="F43" s="46">
        <v>3232.18</v>
      </c>
      <c r="G43" s="41">
        <f t="shared" si="0"/>
        <v>8.0809121111594919</v>
      </c>
      <c r="H43" s="46">
        <v>8749.5499999999993</v>
      </c>
      <c r="I43" s="41">
        <f t="shared" ref="I43" si="9">LN(H43)</f>
        <v>9.0767575494577368</v>
      </c>
      <c r="J43" s="41">
        <f t="shared" si="2"/>
        <v>-1.1111665257360972</v>
      </c>
      <c r="K43" s="41">
        <f t="shared" si="3"/>
        <v>-5.7660543718926149E-2</v>
      </c>
      <c r="L43" s="41"/>
      <c r="M43" s="41"/>
      <c r="AE43">
        <v>0.40620000000000001</v>
      </c>
    </row>
    <row r="44" spans="1:31">
      <c r="A44">
        <v>0.1</v>
      </c>
      <c r="B44" t="s">
        <v>23</v>
      </c>
      <c r="C44" t="s">
        <v>47</v>
      </c>
      <c r="D44" s="46">
        <v>10638.9</v>
      </c>
      <c r="E44" s="41">
        <f t="shared" si="0"/>
        <v>9.2722723740925499</v>
      </c>
      <c r="F44" s="46">
        <v>2629.09</v>
      </c>
      <c r="G44" s="41">
        <f t="shared" si="0"/>
        <v>7.8743930576928047</v>
      </c>
      <c r="H44" s="46">
        <v>14191.2</v>
      </c>
      <c r="I44" s="41">
        <f t="shared" ref="I44" si="10">LN(H44)</f>
        <v>9.5603773331747295</v>
      </c>
      <c r="J44" s="41">
        <f t="shared" si="2"/>
        <v>-1.3978793163997452</v>
      </c>
      <c r="K44" s="41">
        <f t="shared" si="3"/>
        <v>0.1440524795410898</v>
      </c>
      <c r="L44" s="41"/>
      <c r="M44" s="41"/>
      <c r="AE44">
        <v>0.46760000000000002</v>
      </c>
    </row>
    <row r="45" spans="1:31">
      <c r="A45">
        <v>0.15</v>
      </c>
      <c r="B45" t="s">
        <v>23</v>
      </c>
      <c r="C45" t="s">
        <v>48</v>
      </c>
      <c r="D45" s="46">
        <v>9281.98</v>
      </c>
      <c r="E45" s="41">
        <f t="shared" si="0"/>
        <v>9.1358301650907627</v>
      </c>
      <c r="F45" s="46">
        <v>3373.52</v>
      </c>
      <c r="G45" s="41">
        <f t="shared" si="0"/>
        <v>8.1237119886107489</v>
      </c>
      <c r="H45" s="46">
        <v>16854.8</v>
      </c>
      <c r="I45" s="41">
        <f t="shared" ref="I45" si="11">LN(H45)</f>
        <v>9.732390761682602</v>
      </c>
      <c r="J45" s="41">
        <f t="shared" si="2"/>
        <v>-1.0121181764800138</v>
      </c>
      <c r="K45" s="41">
        <f t="shared" si="3"/>
        <v>0.29828029829591962</v>
      </c>
      <c r="L45" s="41"/>
      <c r="M45" s="41"/>
      <c r="AE45">
        <v>0.4471</v>
      </c>
    </row>
    <row r="46" spans="1:31">
      <c r="A46">
        <v>0.15</v>
      </c>
      <c r="B46" t="s">
        <v>23</v>
      </c>
      <c r="C46" t="s">
        <v>49</v>
      </c>
      <c r="D46" s="46">
        <v>9244.23</v>
      </c>
      <c r="E46" s="41">
        <f t="shared" si="0"/>
        <v>9.1317548520886387</v>
      </c>
      <c r="F46" s="46">
        <v>3119.1</v>
      </c>
      <c r="G46" s="41">
        <f t="shared" si="0"/>
        <v>8.0452997776520334</v>
      </c>
      <c r="H46" s="46">
        <v>9161.93</v>
      </c>
      <c r="I46" s="41">
        <f t="shared" ref="I46" si="12">LN(H46)</f>
        <v>9.1228121341642812</v>
      </c>
      <c r="J46" s="41">
        <f t="shared" si="2"/>
        <v>-1.0864550744366053</v>
      </c>
      <c r="K46" s="41">
        <f t="shared" si="3"/>
        <v>-4.4713589621787619E-3</v>
      </c>
      <c r="L46" s="41"/>
      <c r="M46" s="41"/>
      <c r="AE46">
        <v>0.45879999999999999</v>
      </c>
    </row>
    <row r="47" spans="1:31">
      <c r="A47">
        <v>0.15</v>
      </c>
      <c r="B47" t="s">
        <v>23</v>
      </c>
      <c r="C47" t="s">
        <v>50</v>
      </c>
      <c r="D47" s="46">
        <v>9197.1</v>
      </c>
      <c r="E47" s="41">
        <f t="shared" si="0"/>
        <v>9.126643495954383</v>
      </c>
      <c r="F47" s="46">
        <v>3458.33</v>
      </c>
      <c r="G47" s="41">
        <f t="shared" si="0"/>
        <v>8.148541092574904</v>
      </c>
      <c r="H47" s="46">
        <v>8223.84</v>
      </c>
      <c r="I47" s="41">
        <f t="shared" ref="I47" si="13">LN(H47)</f>
        <v>9.0147925322527716</v>
      </c>
      <c r="J47" s="41">
        <f t="shared" si="2"/>
        <v>-0.97810240337947896</v>
      </c>
      <c r="K47" s="41">
        <f t="shared" si="3"/>
        <v>-5.5925481850805703E-2</v>
      </c>
      <c r="L47" s="41"/>
      <c r="M47" s="41"/>
      <c r="AE47">
        <v>0.44259999999999999</v>
      </c>
    </row>
    <row r="48" spans="1:31">
      <c r="A48">
        <v>0.2</v>
      </c>
      <c r="B48" t="s">
        <v>23</v>
      </c>
      <c r="C48" t="s">
        <v>51</v>
      </c>
      <c r="D48" s="46">
        <v>8782.48</v>
      </c>
      <c r="E48" s="41">
        <f t="shared" si="0"/>
        <v>9.0805141068814823</v>
      </c>
      <c r="F48" s="46">
        <v>2186.19</v>
      </c>
      <c r="G48" s="41">
        <f t="shared" si="0"/>
        <v>7.6899155817023521</v>
      </c>
      <c r="H48" s="46">
        <v>7787.21</v>
      </c>
      <c r="I48" s="41">
        <f t="shared" ref="I48" si="14">LN(H48)</f>
        <v>8.9602379232369849</v>
      </c>
      <c r="J48" s="41">
        <f t="shared" si="2"/>
        <v>-1.3905985251791302</v>
      </c>
      <c r="K48" s="41">
        <f t="shared" si="3"/>
        <v>-6.0138091822248718E-2</v>
      </c>
      <c r="L48" s="41"/>
      <c r="M48" s="41"/>
      <c r="AE48">
        <v>0.44750000000000001</v>
      </c>
    </row>
    <row r="49" spans="1:31">
      <c r="A49">
        <v>0.2</v>
      </c>
      <c r="B49" t="s">
        <v>23</v>
      </c>
      <c r="C49" t="s">
        <v>52</v>
      </c>
      <c r="D49" s="46">
        <v>8942.7000000000007</v>
      </c>
      <c r="E49" s="41">
        <f t="shared" si="0"/>
        <v>9.0985928359935055</v>
      </c>
      <c r="F49" s="46">
        <v>3675.07</v>
      </c>
      <c r="G49" s="41">
        <f t="shared" si="0"/>
        <v>8.2093274590845819</v>
      </c>
      <c r="H49" s="46">
        <v>8700.9500000000007</v>
      </c>
      <c r="I49" s="41">
        <f t="shared" ref="I49" si="15">LN(H49)</f>
        <v>9.0711874940835902</v>
      </c>
      <c r="J49" s="41">
        <f t="shared" si="2"/>
        <v>-0.8892653769089236</v>
      </c>
      <c r="K49" s="41">
        <f t="shared" si="3"/>
        <v>-1.3702670954957696E-2</v>
      </c>
      <c r="L49" s="41"/>
      <c r="M49" s="41"/>
      <c r="AE49">
        <v>0.43909999999999999</v>
      </c>
    </row>
    <row r="50" spans="1:31">
      <c r="A50">
        <v>0.2</v>
      </c>
      <c r="B50" t="s">
        <v>23</v>
      </c>
      <c r="C50" t="s">
        <v>53</v>
      </c>
      <c r="D50" s="46">
        <v>8009.78</v>
      </c>
      <c r="E50" s="41">
        <f t="shared" si="0"/>
        <v>8.9884185740173006</v>
      </c>
      <c r="F50" s="46">
        <v>2845.82</v>
      </c>
      <c r="G50" s="41">
        <f t="shared" si="0"/>
        <v>7.9536065299876615</v>
      </c>
      <c r="H50" s="46">
        <v>7504.12</v>
      </c>
      <c r="I50" s="41">
        <f t="shared" ref="I50" si="16">LN(H50)</f>
        <v>8.9232074820294134</v>
      </c>
      <c r="J50" s="41">
        <f t="shared" si="2"/>
        <v>-1.0348120440296391</v>
      </c>
      <c r="K50" s="41">
        <f t="shared" si="3"/>
        <v>-3.2605545993943608E-2</v>
      </c>
      <c r="L50" s="41"/>
      <c r="M50" s="41"/>
      <c r="AE50">
        <v>0.46329999999999999</v>
      </c>
    </row>
    <row r="51" spans="1:31">
      <c r="A51">
        <v>0.5</v>
      </c>
      <c r="B51" t="s">
        <v>23</v>
      </c>
      <c r="C51" t="s">
        <v>54</v>
      </c>
      <c r="D51" s="46">
        <v>6926.09</v>
      </c>
      <c r="E51" s="41">
        <f t="shared" si="0"/>
        <v>8.8430507193913677</v>
      </c>
      <c r="F51" s="46">
        <v>2751.59</v>
      </c>
      <c r="G51" s="41">
        <f t="shared" si="0"/>
        <v>7.9199342053960908</v>
      </c>
      <c r="H51" s="46">
        <v>7318.08</v>
      </c>
      <c r="I51" s="41">
        <f t="shared" ref="I51" si="17">LN(H51)</f>
        <v>8.8981032774680191</v>
      </c>
      <c r="J51" s="41">
        <f t="shared" si="2"/>
        <v>-0.92311651399527683</v>
      </c>
      <c r="K51" s="41">
        <f t="shared" si="3"/>
        <v>2.7526279038325718E-2</v>
      </c>
      <c r="L51" s="41"/>
      <c r="M51" s="41"/>
      <c r="AE51">
        <v>0.47910000000000003</v>
      </c>
    </row>
    <row r="52" spans="1:31">
      <c r="A52">
        <v>0.5</v>
      </c>
      <c r="B52" t="s">
        <v>23</v>
      </c>
      <c r="C52" t="s">
        <v>55</v>
      </c>
      <c r="D52" s="46">
        <v>7387.83</v>
      </c>
      <c r="E52" s="41">
        <f t="shared" si="0"/>
        <v>8.9075893307674381</v>
      </c>
      <c r="F52" s="46">
        <v>3524.3</v>
      </c>
      <c r="G52" s="41">
        <f t="shared" si="0"/>
        <v>8.167437113966157</v>
      </c>
      <c r="H52" s="46">
        <v>6970.5</v>
      </c>
      <c r="I52" s="41">
        <f t="shared" ref="I52" si="18">LN(H52)</f>
        <v>8.8494422371931432</v>
      </c>
      <c r="J52" s="41">
        <f t="shared" si="2"/>
        <v>-0.74015221680128107</v>
      </c>
      <c r="K52" s="41">
        <f t="shared" si="3"/>
        <v>-2.9073546787147464E-2</v>
      </c>
      <c r="L52" s="41"/>
      <c r="M52" s="41"/>
      <c r="Q52" s="45"/>
      <c r="AE52">
        <v>0.46439999999999998</v>
      </c>
    </row>
    <row r="53" spans="1:31">
      <c r="A53">
        <v>0.5</v>
      </c>
      <c r="B53" t="s">
        <v>23</v>
      </c>
      <c r="C53" t="s">
        <v>56</v>
      </c>
      <c r="D53" s="46">
        <v>7444.4</v>
      </c>
      <c r="E53" s="41">
        <f t="shared" si="0"/>
        <v>8.915217350869808</v>
      </c>
      <c r="F53" s="46">
        <v>3420.64</v>
      </c>
      <c r="G53" s="41">
        <f t="shared" si="0"/>
        <v>8.1375829470520973</v>
      </c>
      <c r="H53" s="46">
        <v>4827.55</v>
      </c>
      <c r="I53" s="41">
        <f t="shared" ref="I53" si="19">LN(H53)</f>
        <v>8.4820943715768422</v>
      </c>
      <c r="J53" s="41">
        <f t="shared" si="2"/>
        <v>-0.77763440381771076</v>
      </c>
      <c r="K53" s="41">
        <f t="shared" si="3"/>
        <v>-0.21656148964648292</v>
      </c>
      <c r="L53" s="41"/>
      <c r="M53" s="41"/>
      <c r="R53" s="45"/>
      <c r="AE53">
        <v>0.4763</v>
      </c>
    </row>
    <row r="54" spans="1:31">
      <c r="A54">
        <v>1</v>
      </c>
      <c r="B54" t="s">
        <v>23</v>
      </c>
      <c r="C54" t="s">
        <v>57</v>
      </c>
      <c r="D54" s="46">
        <v>6134.53</v>
      </c>
      <c r="E54" s="41">
        <f t="shared" si="0"/>
        <v>8.7216887445933935</v>
      </c>
      <c r="F54" s="46">
        <v>2572.5500000000002</v>
      </c>
      <c r="G54" s="41">
        <f t="shared" si="0"/>
        <v>7.8526529038652884</v>
      </c>
      <c r="H54" s="46">
        <v>8143.07</v>
      </c>
      <c r="I54" s="41">
        <f t="shared" ref="I54" si="20">LN(H54)</f>
        <v>9.0049225377705984</v>
      </c>
      <c r="J54" s="41">
        <f t="shared" si="2"/>
        <v>-0.86903584072810514</v>
      </c>
      <c r="K54" s="41">
        <f t="shared" si="3"/>
        <v>0.14161689658860244</v>
      </c>
      <c r="L54" s="41"/>
      <c r="M54" s="41"/>
      <c r="S54" s="45"/>
      <c r="AE54">
        <v>0.43759999999999999</v>
      </c>
    </row>
    <row r="55" spans="1:31">
      <c r="A55">
        <v>1</v>
      </c>
      <c r="B55" t="s">
        <v>23</v>
      </c>
      <c r="C55" t="s">
        <v>58</v>
      </c>
      <c r="D55" s="46">
        <v>6568.01</v>
      </c>
      <c r="E55" s="41">
        <f t="shared" si="0"/>
        <v>8.7899661736646006</v>
      </c>
      <c r="F55" s="46">
        <v>2666.78</v>
      </c>
      <c r="G55" s="41">
        <f t="shared" si="0"/>
        <v>7.8886270310907642</v>
      </c>
      <c r="H55" s="46">
        <v>6169.91</v>
      </c>
      <c r="I55" s="41">
        <f t="shared" ref="I55" si="21">LN(H55)</f>
        <v>8.72743953008316</v>
      </c>
      <c r="J55" s="41">
        <f t="shared" si="2"/>
        <v>-0.9013391425738364</v>
      </c>
      <c r="K55" s="41">
        <f t="shared" si="3"/>
        <v>-3.1263321790720333E-2</v>
      </c>
      <c r="L55" s="41"/>
      <c r="M55" s="41"/>
      <c r="U55" s="45"/>
      <c r="AE55">
        <v>0.436</v>
      </c>
    </row>
    <row r="56" spans="1:31">
      <c r="A56">
        <v>1</v>
      </c>
      <c r="B56" t="s">
        <v>23</v>
      </c>
      <c r="C56" t="s">
        <v>59</v>
      </c>
      <c r="D56" s="46">
        <v>7067.46</v>
      </c>
      <c r="E56" s="41">
        <f t="shared" si="0"/>
        <v>8.8632564298417886</v>
      </c>
      <c r="F56" s="46">
        <v>1922.34</v>
      </c>
      <c r="G56" s="41">
        <f t="shared" si="0"/>
        <v>7.561298472948919</v>
      </c>
      <c r="H56" s="46">
        <v>5668.51</v>
      </c>
      <c r="I56" s="41">
        <f t="shared" ref="I56" si="22">LN(H56)</f>
        <v>8.6426815755912294</v>
      </c>
      <c r="J56" s="41">
        <f t="shared" si="2"/>
        <v>-1.3019579568928696</v>
      </c>
      <c r="K56" s="41">
        <f t="shared" si="3"/>
        <v>-0.11028742712527961</v>
      </c>
      <c r="L56" s="41"/>
      <c r="M56" s="41"/>
      <c r="AE56">
        <v>0.37509999999999999</v>
      </c>
    </row>
    <row r="57" spans="1:31">
      <c r="A57">
        <v>5</v>
      </c>
      <c r="B57" t="s">
        <v>23</v>
      </c>
      <c r="C57" t="s">
        <v>60</v>
      </c>
      <c r="D57" s="46">
        <v>6106.28</v>
      </c>
      <c r="E57" s="41">
        <f t="shared" si="0"/>
        <v>8.7170730287780014</v>
      </c>
      <c r="F57" s="46">
        <v>2336.96</v>
      </c>
      <c r="G57" s="41">
        <f t="shared" si="0"/>
        <v>7.7566062184317452</v>
      </c>
      <c r="H57" s="46">
        <v>4164.45</v>
      </c>
      <c r="I57" s="41">
        <f t="shared" ref="I57" si="23">LN(H57)</f>
        <v>8.3343394930600727</v>
      </c>
      <c r="J57" s="41">
        <f t="shared" si="2"/>
        <v>-0.96046681034625614</v>
      </c>
      <c r="K57" s="41">
        <f t="shared" si="3"/>
        <v>-0.19136676785896434</v>
      </c>
      <c r="L57" s="41"/>
      <c r="M57" s="41"/>
      <c r="AE57">
        <v>0.3881</v>
      </c>
    </row>
    <row r="58" spans="1:31">
      <c r="A58">
        <v>5</v>
      </c>
      <c r="B58" t="s">
        <v>23</v>
      </c>
      <c r="C58" t="s">
        <v>61</v>
      </c>
      <c r="D58" s="46">
        <v>5258.19</v>
      </c>
      <c r="E58" s="41">
        <f t="shared" si="0"/>
        <v>8.5675421400496621</v>
      </c>
      <c r="F58" s="46">
        <v>1837.53</v>
      </c>
      <c r="G58" s="41">
        <f t="shared" si="0"/>
        <v>7.5161775574843279</v>
      </c>
      <c r="H58" s="46">
        <v>4334.26</v>
      </c>
      <c r="I58" s="41">
        <f t="shared" ref="I58" si="24">LN(H58)</f>
        <v>8.3743061710675804</v>
      </c>
      <c r="J58" s="41">
        <f t="shared" si="2"/>
        <v>-1.0513645825653342</v>
      </c>
      <c r="K58" s="41">
        <f t="shared" si="3"/>
        <v>-9.6617984491040865E-2</v>
      </c>
      <c r="L58" s="41"/>
      <c r="M58" s="41"/>
      <c r="N58" t="s">
        <v>98</v>
      </c>
      <c r="Q58" t="s">
        <v>99</v>
      </c>
      <c r="AE58">
        <v>0.42809999999999998</v>
      </c>
    </row>
    <row r="59" spans="1:31">
      <c r="A59">
        <v>5</v>
      </c>
      <c r="B59" t="s">
        <v>23</v>
      </c>
      <c r="C59" t="s">
        <v>62</v>
      </c>
      <c r="D59" s="46">
        <v>6087.43</v>
      </c>
      <c r="E59" s="41">
        <f t="shared" si="0"/>
        <v>8.7139812683514251</v>
      </c>
      <c r="F59" s="46">
        <v>1922.34</v>
      </c>
      <c r="G59" s="41">
        <f t="shared" si="0"/>
        <v>7.561298472948919</v>
      </c>
      <c r="H59" s="46">
        <v>4754.79</v>
      </c>
      <c r="I59" s="41">
        <f t="shared" ref="I59" si="25">LN(H59)</f>
        <v>8.4669078099663757</v>
      </c>
      <c r="J59" s="41">
        <f>G59-E59</f>
        <v>-1.1526827954025061</v>
      </c>
      <c r="K59" s="41">
        <f t="shared" si="3"/>
        <v>-0.12353672919252467</v>
      </c>
      <c r="L59" s="41"/>
      <c r="M59" s="41"/>
      <c r="N59" t="s">
        <v>100</v>
      </c>
      <c r="O59" t="s">
        <v>96</v>
      </c>
      <c r="P59" t="s">
        <v>97</v>
      </c>
      <c r="Q59" t="s">
        <v>100</v>
      </c>
      <c r="R59" t="s">
        <v>96</v>
      </c>
      <c r="S59" t="s">
        <v>97</v>
      </c>
      <c r="AE59">
        <v>0.40110000000000001</v>
      </c>
    </row>
    <row r="60" spans="1:31">
      <c r="A60">
        <v>0</v>
      </c>
      <c r="B60" t="s">
        <v>94</v>
      </c>
      <c r="C60" t="s">
        <v>63</v>
      </c>
      <c r="D60" s="46">
        <v>9705.9699999999993</v>
      </c>
      <c r="E60" s="41">
        <f t="shared" si="0"/>
        <v>9.180496439088758</v>
      </c>
      <c r="F60" s="46">
        <v>28740.9</v>
      </c>
      <c r="G60" s="41">
        <f t="shared" si="0"/>
        <v>10.266076474382787</v>
      </c>
      <c r="H60" s="46">
        <v>235054</v>
      </c>
      <c r="I60" s="41">
        <f t="shared" ref="I60" si="26">LN(H60)</f>
        <v>12.367570553963295</v>
      </c>
      <c r="J60" s="41">
        <f>G60-E60</f>
        <v>1.0855800352940292</v>
      </c>
      <c r="K60" s="41">
        <f t="shared" si="3"/>
        <v>1.5935370574372687</v>
      </c>
      <c r="L60" s="41">
        <f>AVERAGE(K60:K62)</f>
        <v>1.488899532940992</v>
      </c>
      <c r="M60" s="44">
        <f>STDEV(K60:K62)</f>
        <v>9.3692872810560449E-2</v>
      </c>
      <c r="N60" s="41">
        <f>J60-J36</f>
        <v>2.2829638418181695</v>
      </c>
      <c r="O60" s="41">
        <f>AVERAGE(N60:N62)</f>
        <v>2.1630468987704705</v>
      </c>
      <c r="P60" s="44">
        <f>STDEV(N60:N62)</f>
        <v>0.13136620635650278</v>
      </c>
      <c r="Q60" s="41">
        <f>K60-K36</f>
        <v>2.2124859175814802</v>
      </c>
      <c r="R60" s="41">
        <f>AVERAGE(Q60:Q62)</f>
        <v>1.8699149694147976</v>
      </c>
      <c r="S60" s="44">
        <f>STDEV(Q60:Q62)</f>
        <v>0.30610337333976373</v>
      </c>
      <c r="T60" s="41"/>
      <c r="U60" s="44"/>
      <c r="V60" s="41"/>
      <c r="W60" s="41"/>
      <c r="X60" s="44"/>
      <c r="AE60">
        <v>0.54620000000000002</v>
      </c>
    </row>
    <row r="61" spans="1:31">
      <c r="A61">
        <v>0</v>
      </c>
      <c r="B61" t="s">
        <v>94</v>
      </c>
      <c r="C61" t="s">
        <v>64</v>
      </c>
      <c r="D61" s="46">
        <v>9998.1</v>
      </c>
      <c r="E61" s="41">
        <f t="shared" si="0"/>
        <v>9.2101503539238969</v>
      </c>
      <c r="F61" s="46">
        <v>28891.7</v>
      </c>
      <c r="G61" s="41">
        <f t="shared" si="0"/>
        <v>10.271309635619668</v>
      </c>
      <c r="H61" s="46">
        <v>168671</v>
      </c>
      <c r="I61" s="41">
        <f t="shared" ref="I61" si="27">LN(H61)</f>
        <v>12.035705350971071</v>
      </c>
      <c r="J61" s="41">
        <f t="shared" si="2"/>
        <v>1.0611592816957707</v>
      </c>
      <c r="K61" s="41">
        <f t="shared" si="3"/>
        <v>1.412777498523587</v>
      </c>
      <c r="N61" s="41">
        <f t="shared" ref="N61:N83" si="28">J61-J37</f>
        <v>2.0226395288696359</v>
      </c>
      <c r="Q61" s="41">
        <f t="shared" ref="Q61:Q83" si="29">K61-K37</f>
        <v>1.7740160609391156</v>
      </c>
      <c r="V61" s="41"/>
      <c r="AE61">
        <v>0.50780000000000003</v>
      </c>
    </row>
    <row r="62" spans="1:31">
      <c r="A62">
        <v>0</v>
      </c>
      <c r="B62" t="s">
        <v>94</v>
      </c>
      <c r="C62" t="s">
        <v>65</v>
      </c>
      <c r="D62" s="46">
        <v>9065.2199999999993</v>
      </c>
      <c r="E62" s="41">
        <f t="shared" si="0"/>
        <v>9.1122003920615864</v>
      </c>
      <c r="F62" s="46">
        <v>32727</v>
      </c>
      <c r="G62" s="41">
        <f t="shared" si="0"/>
        <v>10.395955704265866</v>
      </c>
      <c r="H62" s="46">
        <v>168210</v>
      </c>
      <c r="I62" s="41">
        <f t="shared" ref="I62" si="30">LN(H62)</f>
        <v>12.032968477785827</v>
      </c>
      <c r="J62" s="41">
        <f t="shared" si="2"/>
        <v>1.2837553122042795</v>
      </c>
      <c r="K62" s="41">
        <f t="shared" si="3"/>
        <v>1.4603840428621204</v>
      </c>
      <c r="N62" s="41">
        <f t="shared" si="28"/>
        <v>2.1835373256236057</v>
      </c>
      <c r="Q62" s="41">
        <f t="shared" si="29"/>
        <v>1.6232429297237969</v>
      </c>
      <c r="V62" s="41"/>
      <c r="AE62">
        <v>0.55740000000000001</v>
      </c>
    </row>
    <row r="63" spans="1:31">
      <c r="A63">
        <v>0.05</v>
      </c>
      <c r="B63" t="s">
        <v>94</v>
      </c>
      <c r="C63" t="s">
        <v>66</v>
      </c>
      <c r="D63" s="46">
        <v>8829.58</v>
      </c>
      <c r="E63" s="41">
        <f t="shared" si="0"/>
        <v>9.0858627273478376</v>
      </c>
      <c r="F63" s="46">
        <v>34046.199999999997</v>
      </c>
      <c r="G63" s="41">
        <f t="shared" si="0"/>
        <v>10.435473704762478</v>
      </c>
      <c r="H63" s="46">
        <v>123941</v>
      </c>
      <c r="I63" s="41">
        <f t="shared" ref="I63" si="31">LN(H63)</f>
        <v>11.727560924903752</v>
      </c>
      <c r="J63" s="41">
        <f t="shared" si="2"/>
        <v>1.3496109774146401</v>
      </c>
      <c r="K63" s="41">
        <f t="shared" si="3"/>
        <v>1.3208490987779573</v>
      </c>
      <c r="L63" s="41">
        <f>AVERAGE(K63:K65)</f>
        <v>1.340350678704376</v>
      </c>
      <c r="M63" s="44">
        <f>STDEV(K63:K65)</f>
        <v>4.1691770821638233E-2</v>
      </c>
      <c r="N63" s="41">
        <f t="shared" si="28"/>
        <v>2.2359837238987623</v>
      </c>
      <c r="O63" s="41">
        <f>AVERAGE(N63:N65)</f>
        <v>2.3128281440898597</v>
      </c>
      <c r="P63" s="44">
        <f>STDEV(N63:N65)</f>
        <v>0.10696146227988622</v>
      </c>
      <c r="Q63" s="41">
        <f t="shared" si="29"/>
        <v>1.3740833990419903</v>
      </c>
      <c r="R63" s="41">
        <f>AVERAGE(Q63:Q65)</f>
        <v>1.3466441900797179</v>
      </c>
      <c r="S63" s="44">
        <f>STDEV(Q63:Q65)</f>
        <v>9.0262309381663394E-2</v>
      </c>
      <c r="T63" s="41"/>
      <c r="U63" s="44"/>
      <c r="V63" s="41"/>
      <c r="W63" s="41"/>
      <c r="X63" s="44"/>
      <c r="AE63">
        <v>0.53849999999999998</v>
      </c>
    </row>
    <row r="64" spans="1:31">
      <c r="A64">
        <v>0.05</v>
      </c>
      <c r="B64" t="s">
        <v>94</v>
      </c>
      <c r="C64" t="s">
        <v>67</v>
      </c>
      <c r="D64" s="46">
        <v>8839.0300000000007</v>
      </c>
      <c r="E64" s="41">
        <f t="shared" si="0"/>
        <v>9.0869324211042883</v>
      </c>
      <c r="F64" s="46">
        <v>36892</v>
      </c>
      <c r="G64" s="41">
        <f t="shared" si="0"/>
        <v>10.51575000435561</v>
      </c>
      <c r="H64" s="46">
        <v>141970</v>
      </c>
      <c r="I64" s="41">
        <f t="shared" ref="I64" si="32">LN(H64)</f>
        <v>11.863371046657619</v>
      </c>
      <c r="J64" s="41">
        <f t="shared" si="2"/>
        <v>1.4288175832513215</v>
      </c>
      <c r="K64" s="41">
        <f t="shared" si="3"/>
        <v>1.3882193127766653</v>
      </c>
      <c r="N64" s="41">
        <f t="shared" si="28"/>
        <v>2.434987775492564</v>
      </c>
      <c r="Q64" s="41">
        <f t="shared" si="29"/>
        <v>1.4200027220827458</v>
      </c>
      <c r="V64" s="41"/>
      <c r="AE64">
        <v>0.51459999999999995</v>
      </c>
    </row>
    <row r="65" spans="1:31">
      <c r="A65">
        <v>0.05</v>
      </c>
      <c r="B65" t="s">
        <v>94</v>
      </c>
      <c r="C65" t="s">
        <v>68</v>
      </c>
      <c r="D65" s="46">
        <v>8848.4500000000007</v>
      </c>
      <c r="E65" s="41">
        <f t="shared" si="0"/>
        <v>9.0879975814200193</v>
      </c>
      <c r="F65" s="46">
        <v>36647.1</v>
      </c>
      <c r="G65" s="41">
        <f t="shared" si="0"/>
        <v>10.509089577308249</v>
      </c>
      <c r="H65" s="46">
        <v>122023</v>
      </c>
      <c r="I65" s="41">
        <f t="shared" ref="I65" si="33">LN(H65)</f>
        <v>11.711964830537029</v>
      </c>
      <c r="J65" s="41">
        <f t="shared" si="2"/>
        <v>1.4210919958882293</v>
      </c>
      <c r="K65" s="41">
        <f t="shared" si="3"/>
        <v>1.311983624558505</v>
      </c>
      <c r="N65" s="41">
        <f t="shared" si="28"/>
        <v>2.2675129328782528</v>
      </c>
      <c r="Q65" s="41">
        <f t="shared" si="29"/>
        <v>1.2458464491144179</v>
      </c>
      <c r="V65" s="41"/>
      <c r="AE65">
        <v>0.5323</v>
      </c>
    </row>
    <row r="66" spans="1:31">
      <c r="A66">
        <v>0.1</v>
      </c>
      <c r="B66" t="s">
        <v>94</v>
      </c>
      <c r="C66" t="s">
        <v>69</v>
      </c>
      <c r="D66" s="46">
        <v>8528.07</v>
      </c>
      <c r="E66" s="41">
        <f t="shared" si="0"/>
        <v>9.0511183546270981</v>
      </c>
      <c r="F66" s="46">
        <v>26828</v>
      </c>
      <c r="G66" s="41">
        <f t="shared" si="0"/>
        <v>10.197201397219628</v>
      </c>
      <c r="H66" s="46">
        <v>177226</v>
      </c>
      <c r="I66" s="41">
        <f t="shared" ref="I66" si="34">LN(H66)</f>
        <v>12.085181033252088</v>
      </c>
      <c r="J66" s="41">
        <f t="shared" si="2"/>
        <v>1.1460830425925295</v>
      </c>
      <c r="K66" s="41">
        <f t="shared" si="3"/>
        <v>1.5170313393124948</v>
      </c>
      <c r="L66" s="41">
        <f>AVERAGE(K66:K68)</f>
        <v>1.4451126325450885</v>
      </c>
      <c r="M66" s="44">
        <f>STDEV(K66:K68)</f>
        <v>7.836907698913452E-2</v>
      </c>
      <c r="N66" s="41">
        <f t="shared" si="28"/>
        <v>2.2674973713575</v>
      </c>
      <c r="O66" s="41">
        <f>AVERAGE(N66:N68)</f>
        <v>2.4873429605434367</v>
      </c>
      <c r="P66" s="44">
        <f>STDEV(N66:N68)</f>
        <v>0.23442405923608528</v>
      </c>
      <c r="Q66" s="41">
        <f t="shared" si="29"/>
        <v>1.4873092998520736</v>
      </c>
      <c r="R66" s="41">
        <f>AVERAGE(Q66:Q68)</f>
        <v>1.4064079741175604</v>
      </c>
      <c r="S66" s="44">
        <f>STDEV(Q66:Q68)</f>
        <v>0.1641276746590272</v>
      </c>
      <c r="T66" s="41"/>
      <c r="U66" s="44"/>
      <c r="V66" s="41"/>
      <c r="W66" s="41"/>
      <c r="X66" s="44"/>
      <c r="AE66">
        <v>0.54990000000000006</v>
      </c>
    </row>
    <row r="67" spans="1:31">
      <c r="A67">
        <v>0.1</v>
      </c>
      <c r="B67" t="s">
        <v>94</v>
      </c>
      <c r="C67" t="s">
        <v>70</v>
      </c>
      <c r="D67" s="46">
        <v>8763.6200000000008</v>
      </c>
      <c r="E67" s="41">
        <f t="shared" si="0"/>
        <v>9.0783643405786059</v>
      </c>
      <c r="F67" s="46">
        <v>33782.400000000001</v>
      </c>
      <c r="G67" s="41">
        <f t="shared" si="0"/>
        <v>10.427695235795376</v>
      </c>
      <c r="H67" s="46">
        <v>161426</v>
      </c>
      <c r="I67" s="41">
        <f t="shared" ref="I67" si="35">LN(H67)</f>
        <v>11.9918021123028</v>
      </c>
      <c r="J67" s="41">
        <f t="shared" si="2"/>
        <v>1.3493308952167702</v>
      </c>
      <c r="K67" s="41">
        <f t="shared" si="3"/>
        <v>1.456718885862097</v>
      </c>
      <c r="N67" s="41">
        <f t="shared" si="28"/>
        <v>2.4604974209528674</v>
      </c>
      <c r="Q67" s="41">
        <f t="shared" si="29"/>
        <v>1.5143794295810231</v>
      </c>
      <c r="V67" s="41"/>
      <c r="AE67">
        <v>0.5393</v>
      </c>
    </row>
    <row r="68" spans="1:31">
      <c r="A68">
        <v>0.1</v>
      </c>
      <c r="B68" t="s">
        <v>94</v>
      </c>
      <c r="C68" t="s">
        <v>71</v>
      </c>
      <c r="D68" s="46">
        <v>8575.18</v>
      </c>
      <c r="E68" s="41">
        <f t="shared" si="0"/>
        <v>9.0566272630674725</v>
      </c>
      <c r="F68" s="46">
        <v>32623.3</v>
      </c>
      <c r="G68" s="41">
        <f t="shared" si="0"/>
        <v>10.39278203598767</v>
      </c>
      <c r="H68" s="46">
        <v>130588</v>
      </c>
      <c r="I68" s="41">
        <f t="shared" ref="I68" si="36">LN(H68)</f>
        <v>11.77980260798882</v>
      </c>
      <c r="J68" s="41">
        <f t="shared" si="2"/>
        <v>1.3361547729201977</v>
      </c>
      <c r="K68" s="41">
        <f t="shared" si="3"/>
        <v>1.3615876724606739</v>
      </c>
      <c r="N68" s="41">
        <f t="shared" si="28"/>
        <v>2.7340340893199429</v>
      </c>
      <c r="Q68" s="41">
        <f t="shared" si="29"/>
        <v>1.2175351929195841</v>
      </c>
      <c r="V68" s="41"/>
      <c r="AE68">
        <v>0.51649999999999996</v>
      </c>
    </row>
    <row r="69" spans="1:31">
      <c r="A69">
        <v>0.15</v>
      </c>
      <c r="B69" t="s">
        <v>94</v>
      </c>
      <c r="C69" t="s">
        <v>72</v>
      </c>
      <c r="D69" s="46">
        <v>8443.24</v>
      </c>
      <c r="E69" s="41">
        <f t="shared" si="0"/>
        <v>9.041121400180451</v>
      </c>
      <c r="F69" s="46">
        <v>28693.8</v>
      </c>
      <c r="G69" s="41">
        <f t="shared" si="0"/>
        <v>10.264436350535766</v>
      </c>
      <c r="H69" s="46">
        <v>130342</v>
      </c>
      <c r="I69" s="41">
        <f t="shared" ref="I69" si="37">LN(H69)</f>
        <v>11.777917044252304</v>
      </c>
      <c r="J69" s="41">
        <f t="shared" si="2"/>
        <v>1.2233149503553147</v>
      </c>
      <c r="K69" s="41">
        <f t="shared" si="3"/>
        <v>1.3683978220359263</v>
      </c>
      <c r="L69" s="41">
        <f>AVERAGE(K69:K71)</f>
        <v>1.4098701531309052</v>
      </c>
      <c r="M69" s="44">
        <f>STDEV(K69:K71)</f>
        <v>3.6809672218601118E-2</v>
      </c>
      <c r="N69" s="41">
        <f t="shared" si="28"/>
        <v>2.2354331268353285</v>
      </c>
      <c r="O69" s="41">
        <f>AVERAGE(N69:N71)</f>
        <v>2.2340739145747612</v>
      </c>
      <c r="P69" s="44">
        <f>STDEV(N69:N71)</f>
        <v>0.10264312871513817</v>
      </c>
      <c r="Q69" s="41">
        <f t="shared" si="29"/>
        <v>1.0701175237400067</v>
      </c>
      <c r="R69" s="41">
        <f>AVERAGE(Q69:Q71)</f>
        <v>1.3305756673032603</v>
      </c>
      <c r="S69" s="44">
        <f>STDEV(Q69:Q71)</f>
        <v>0.22625408008623135</v>
      </c>
      <c r="T69" s="41"/>
      <c r="U69" s="44"/>
      <c r="V69" s="41"/>
      <c r="W69" s="41"/>
      <c r="X69" s="44"/>
      <c r="AE69">
        <v>0.52790000000000004</v>
      </c>
    </row>
    <row r="70" spans="1:31">
      <c r="A70">
        <v>0.15</v>
      </c>
      <c r="B70" t="s">
        <v>94</v>
      </c>
      <c r="C70" t="s">
        <v>73</v>
      </c>
      <c r="D70" s="46">
        <v>8735.36</v>
      </c>
      <c r="E70" s="41">
        <f t="shared" si="0"/>
        <v>9.0751344352277759</v>
      </c>
      <c r="F70" s="46">
        <v>24820.799999999999</v>
      </c>
      <c r="G70" s="41">
        <f t="shared" si="0"/>
        <v>10.119437290310067</v>
      </c>
      <c r="H70" s="46">
        <v>155200</v>
      </c>
      <c r="I70" s="41">
        <f t="shared" ref="I70" si="38">LN(H70)</f>
        <v>11.952469886731256</v>
      </c>
      <c r="J70" s="41">
        <f t="shared" si="2"/>
        <v>1.0443028550822913</v>
      </c>
      <c r="K70" s="41">
        <f t="shared" si="3"/>
        <v>1.4386677257517402</v>
      </c>
      <c r="N70" s="41">
        <f t="shared" si="28"/>
        <v>2.1307579295188965</v>
      </c>
      <c r="Q70" s="41">
        <f t="shared" si="29"/>
        <v>1.4431390847139189</v>
      </c>
      <c r="V70" s="41"/>
      <c r="AE70">
        <v>0.51149999999999995</v>
      </c>
    </row>
    <row r="71" spans="1:31">
      <c r="A71">
        <v>0.15</v>
      </c>
      <c r="B71" t="s">
        <v>94</v>
      </c>
      <c r="C71" t="s">
        <v>74</v>
      </c>
      <c r="D71" s="46">
        <v>8424.41</v>
      </c>
      <c r="E71" s="41">
        <f t="shared" si="0"/>
        <v>9.0388887230947805</v>
      </c>
      <c r="F71" s="46">
        <v>32755.200000000001</v>
      </c>
      <c r="G71" s="41">
        <f t="shared" si="0"/>
        <v>10.39681700708536</v>
      </c>
      <c r="H71" s="46">
        <v>144926</v>
      </c>
      <c r="I71" s="41">
        <f t="shared" ref="I71" si="39">LN(H71)</f>
        <v>11.883978546304879</v>
      </c>
      <c r="J71" s="41">
        <f t="shared" si="2"/>
        <v>1.3579282839905797</v>
      </c>
      <c r="K71" s="41">
        <f t="shared" si="3"/>
        <v>1.4225449116050495</v>
      </c>
      <c r="N71" s="41">
        <f t="shared" si="28"/>
        <v>2.3360306873700587</v>
      </c>
      <c r="Q71" s="41">
        <f t="shared" si="29"/>
        <v>1.4784703934558552</v>
      </c>
      <c r="V71" s="41"/>
      <c r="AE71">
        <v>0.52929999999999999</v>
      </c>
    </row>
    <row r="72" spans="1:31">
      <c r="A72">
        <v>0.2</v>
      </c>
      <c r="B72" t="s">
        <v>94</v>
      </c>
      <c r="C72" t="s">
        <v>75</v>
      </c>
      <c r="D72" s="46">
        <v>9300.7800000000007</v>
      </c>
      <c r="E72" s="41">
        <f t="shared" si="0"/>
        <v>9.1378535465921171</v>
      </c>
      <c r="F72" s="46">
        <v>17442.5</v>
      </c>
      <c r="G72" s="41">
        <f t="shared" si="0"/>
        <v>9.7666650358133911</v>
      </c>
      <c r="H72" s="46">
        <v>297762</v>
      </c>
      <c r="I72" s="41">
        <f t="shared" ref="I72" si="40">LN(H72)</f>
        <v>12.604049788672434</v>
      </c>
      <c r="J72" s="41">
        <f t="shared" si="2"/>
        <v>0.62881148922127394</v>
      </c>
      <c r="K72" s="41">
        <f t="shared" si="3"/>
        <v>1.7330981210401584</v>
      </c>
      <c r="L72" s="41">
        <f>AVERAGE(K72:K74)</f>
        <v>1.577668444255601</v>
      </c>
      <c r="M72" s="44">
        <f>STDEV(K72:K74)</f>
        <v>0.14196040437109755</v>
      </c>
      <c r="N72" s="41">
        <f t="shared" si="28"/>
        <v>2.0194100144004041</v>
      </c>
      <c r="O72" s="41">
        <f>AVERAGE(N72:N74)</f>
        <v>2.1378877539948493</v>
      </c>
      <c r="P72" s="44">
        <f>STDEV(N72:N74)</f>
        <v>0.18594838011766565</v>
      </c>
      <c r="Q72" s="41">
        <f t="shared" si="29"/>
        <v>1.7932362128624071</v>
      </c>
      <c r="R72" s="41">
        <f>AVERAGE(Q72:Q74)</f>
        <v>1.6131505471793177</v>
      </c>
      <c r="S72" s="44">
        <f>STDEV(Q72:Q74)</f>
        <v>0.16522392042649114</v>
      </c>
      <c r="T72" s="41"/>
      <c r="U72" s="44"/>
      <c r="V72" s="41"/>
      <c r="W72" s="41"/>
      <c r="X72" s="44"/>
      <c r="AE72">
        <v>0.54169999999999996</v>
      </c>
    </row>
    <row r="73" spans="1:31">
      <c r="A73">
        <v>0.2</v>
      </c>
      <c r="B73" t="s">
        <v>94</v>
      </c>
      <c r="C73" t="s">
        <v>76</v>
      </c>
      <c r="D73" s="46">
        <v>9366.73</v>
      </c>
      <c r="E73" s="41">
        <f t="shared" si="0"/>
        <v>9.1449193281967052</v>
      </c>
      <c r="F73" s="46">
        <v>29664.400000000001</v>
      </c>
      <c r="G73" s="41">
        <f t="shared" si="0"/>
        <v>10.297702952632813</v>
      </c>
      <c r="H73" s="46">
        <v>171893</v>
      </c>
      <c r="I73" s="41">
        <f t="shared" ref="I73" si="41">LN(H73)</f>
        <v>12.054627469192182</v>
      </c>
      <c r="J73" s="41">
        <f t="shared" si="2"/>
        <v>1.1527836244361076</v>
      </c>
      <c r="K73" s="41">
        <f t="shared" si="3"/>
        <v>1.4548540704977384</v>
      </c>
      <c r="N73" s="41">
        <f t="shared" si="28"/>
        <v>2.0420490013450312</v>
      </c>
      <c r="Q73" s="41">
        <f t="shared" si="29"/>
        <v>1.4685567414526961</v>
      </c>
      <c r="V73" s="41"/>
      <c r="AE73">
        <v>0.55649999999999999</v>
      </c>
    </row>
    <row r="74" spans="1:31">
      <c r="A74">
        <v>0.2</v>
      </c>
      <c r="B74" t="s">
        <v>94</v>
      </c>
      <c r="C74" t="s">
        <v>77</v>
      </c>
      <c r="D74" s="46">
        <v>8810.7900000000009</v>
      </c>
      <c r="E74" s="41">
        <f t="shared" si="0"/>
        <v>9.0837323857386405</v>
      </c>
      <c r="F74" s="46">
        <v>32896.6</v>
      </c>
      <c r="G74" s="41">
        <f t="shared" si="0"/>
        <v>10.401124587948114</v>
      </c>
      <c r="H74" s="46">
        <v>193656</v>
      </c>
      <c r="I74" s="41">
        <f t="shared" ref="I74" si="42">LN(H74)</f>
        <v>12.173838668196453</v>
      </c>
      <c r="J74" s="41">
        <f t="shared" si="2"/>
        <v>1.317392202209474</v>
      </c>
      <c r="K74" s="41">
        <f t="shared" si="3"/>
        <v>1.5450531412289061</v>
      </c>
      <c r="N74" s="41">
        <f t="shared" si="28"/>
        <v>2.3522042462391131</v>
      </c>
      <c r="Q74" s="41">
        <f t="shared" si="29"/>
        <v>1.5776586872228497</v>
      </c>
      <c r="V74" s="41"/>
      <c r="AE74">
        <v>0.54149999999999998</v>
      </c>
    </row>
    <row r="75" spans="1:31">
      <c r="A75">
        <v>0.5</v>
      </c>
      <c r="B75" t="s">
        <v>94</v>
      </c>
      <c r="C75" t="s">
        <v>78</v>
      </c>
      <c r="D75" s="46">
        <v>8000.34</v>
      </c>
      <c r="E75" s="41">
        <f t="shared" si="0"/>
        <v>8.9872393197588742</v>
      </c>
      <c r="F75" s="46">
        <v>23539.3</v>
      </c>
      <c r="G75" s="41">
        <f t="shared" si="0"/>
        <v>10.066426643753603</v>
      </c>
      <c r="H75" s="46">
        <v>233341</v>
      </c>
      <c r="I75" s="41">
        <f t="shared" ref="I75" si="43">LN(H75)</f>
        <v>12.360256181960505</v>
      </c>
      <c r="J75" s="41">
        <f t="shared" si="2"/>
        <v>1.0791873239947289</v>
      </c>
      <c r="K75" s="41">
        <f t="shared" si="3"/>
        <v>1.6865084311008154</v>
      </c>
      <c r="L75" s="41">
        <f>AVERAGE(K75:K77)</f>
        <v>1.5895382092455108</v>
      </c>
      <c r="M75" s="44">
        <f>STDEV(K75:K77)</f>
        <v>8.4838792708749958E-2</v>
      </c>
      <c r="N75" s="41">
        <f t="shared" si="28"/>
        <v>2.0023038379900058</v>
      </c>
      <c r="O75" s="41">
        <f>AVERAGE(N75:N77)</f>
        <v>1.9811677165709245</v>
      </c>
      <c r="P75" s="44">
        <f>STDEV(N75:N77)</f>
        <v>0.15672945592181936</v>
      </c>
      <c r="Q75" s="41">
        <f t="shared" si="29"/>
        <v>1.6589821520624897</v>
      </c>
      <c r="R75" s="41">
        <f>AVERAGE(Q75:Q77)</f>
        <v>1.6622411283772791</v>
      </c>
      <c r="S75" s="44">
        <f>STDEV(Q75:Q77)</f>
        <v>8.1742697574887779E-2</v>
      </c>
      <c r="T75" s="41"/>
      <c r="U75" s="44"/>
      <c r="V75" s="41"/>
      <c r="W75" s="41"/>
      <c r="X75" s="44"/>
      <c r="AE75">
        <v>0.55189999999999995</v>
      </c>
    </row>
    <row r="76" spans="1:31">
      <c r="A76">
        <v>0.5</v>
      </c>
      <c r="B76" t="s">
        <v>94</v>
      </c>
      <c r="C76" t="s">
        <v>79</v>
      </c>
      <c r="D76" s="46">
        <v>8273.6299999999992</v>
      </c>
      <c r="E76" s="41">
        <f t="shared" si="0"/>
        <v>9.0208286276264875</v>
      </c>
      <c r="F76" s="46">
        <v>24236.6</v>
      </c>
      <c r="G76" s="41">
        <f t="shared" si="0"/>
        <v>10.095619166318929</v>
      </c>
      <c r="H76" s="46">
        <v>184801</v>
      </c>
      <c r="I76" s="41">
        <f t="shared" ref="I76" si="44">LN(H76)</f>
        <v>12.12703484943049</v>
      </c>
      <c r="J76" s="41">
        <f t="shared" si="2"/>
        <v>1.0747905386924419</v>
      </c>
      <c r="K76" s="41">
        <f t="shared" si="3"/>
        <v>1.5531031109020015</v>
      </c>
      <c r="N76" s="41">
        <f t="shared" si="28"/>
        <v>1.814942755493723</v>
      </c>
      <c r="Q76" s="41">
        <f t="shared" si="29"/>
        <v>1.5821766576891489</v>
      </c>
      <c r="V76" s="41"/>
      <c r="AE76">
        <v>0.54630000000000001</v>
      </c>
    </row>
    <row r="77" spans="1:31">
      <c r="A77">
        <v>0.5</v>
      </c>
      <c r="B77" t="s">
        <v>94</v>
      </c>
      <c r="C77" t="s">
        <v>80</v>
      </c>
      <c r="D77" s="46">
        <v>8028.63</v>
      </c>
      <c r="E77" s="41">
        <f t="shared" si="0"/>
        <v>8.9907691821735227</v>
      </c>
      <c r="F77" s="46">
        <v>30927.200000000001</v>
      </c>
      <c r="G77" s="41">
        <f t="shared" si="0"/>
        <v>10.339391334584857</v>
      </c>
      <c r="H77" s="46">
        <v>170890</v>
      </c>
      <c r="I77" s="41">
        <f t="shared" ref="I77" si="45">LN(H77)</f>
        <v>12.048775353640954</v>
      </c>
      <c r="J77" s="41">
        <f t="shared" si="2"/>
        <v>1.348622152411334</v>
      </c>
      <c r="K77" s="41">
        <f t="shared" si="3"/>
        <v>1.5290030857337156</v>
      </c>
      <c r="N77" s="41">
        <f t="shared" si="28"/>
        <v>2.1262565562290447</v>
      </c>
      <c r="Q77" s="41">
        <f t="shared" si="29"/>
        <v>1.7455645753801985</v>
      </c>
      <c r="V77" s="41"/>
      <c r="AE77">
        <v>0.52810000000000001</v>
      </c>
    </row>
    <row r="78" spans="1:31">
      <c r="A78">
        <v>1</v>
      </c>
      <c r="B78" t="s">
        <v>94</v>
      </c>
      <c r="C78" t="s">
        <v>81</v>
      </c>
      <c r="D78" s="46">
        <v>7981.49</v>
      </c>
      <c r="E78" s="41">
        <f t="shared" si="0"/>
        <v>8.984880389806424</v>
      </c>
      <c r="F78" s="46">
        <v>21899.599999999999</v>
      </c>
      <c r="G78" s="41">
        <f t="shared" si="0"/>
        <v>9.9942236507976059</v>
      </c>
      <c r="H78" s="46">
        <v>221621</v>
      </c>
      <c r="I78" s="41">
        <f t="shared" ref="I78" si="46">LN(H78)</f>
        <v>12.308723994708275</v>
      </c>
      <c r="J78" s="41">
        <f t="shared" si="2"/>
        <v>1.0093432609911819</v>
      </c>
      <c r="K78" s="41">
        <f t="shared" si="3"/>
        <v>1.6619218024509257</v>
      </c>
      <c r="L78" s="41">
        <f>AVERAGE(K78:K80)</f>
        <v>1.6265268674830564</v>
      </c>
      <c r="M78" s="44">
        <f>STDEV(K78:K80)</f>
        <v>3.6245240119287946E-2</v>
      </c>
      <c r="N78" s="41">
        <f t="shared" si="28"/>
        <v>1.878379101719287</v>
      </c>
      <c r="O78" s="41">
        <f>AVERAGE(N78:N80)</f>
        <v>1.9902445755466454</v>
      </c>
      <c r="P78" s="44">
        <f>STDEV(N78:N80)</f>
        <v>0.34323698415354087</v>
      </c>
      <c r="Q78" s="41">
        <f t="shared" si="29"/>
        <v>1.5203049058623233</v>
      </c>
      <c r="R78" s="41">
        <f>AVERAGE(Q78:Q80)</f>
        <v>1.6265048182588557</v>
      </c>
      <c r="S78" s="44">
        <f>STDEV(Q78:Q80)</f>
        <v>9.4157546285508861E-2</v>
      </c>
      <c r="T78" s="41"/>
      <c r="U78" s="44"/>
      <c r="V78" s="41"/>
      <c r="W78" s="41"/>
      <c r="X78" s="44"/>
      <c r="AE78">
        <v>0.53180000000000005</v>
      </c>
    </row>
    <row r="79" spans="1:31">
      <c r="A79">
        <v>1</v>
      </c>
      <c r="B79" t="s">
        <v>94</v>
      </c>
      <c r="C79" t="s">
        <v>82</v>
      </c>
      <c r="D79" s="46">
        <v>7453.79</v>
      </c>
      <c r="E79" s="41">
        <f t="shared" si="0"/>
        <v>8.9164779068492113</v>
      </c>
      <c r="F79" s="46">
        <v>16848.8</v>
      </c>
      <c r="G79" s="41">
        <f t="shared" si="0"/>
        <v>9.7320347166272736</v>
      </c>
      <c r="H79" s="46">
        <v>193459</v>
      </c>
      <c r="I79" s="41">
        <f t="shared" ref="I79" si="47">LN(H79)</f>
        <v>12.172820882695989</v>
      </c>
      <c r="J79" s="41">
        <f t="shared" si="2"/>
        <v>0.81555680977806233</v>
      </c>
      <c r="K79" s="41">
        <f t="shared" si="3"/>
        <v>1.6281714879233888</v>
      </c>
      <c r="N79" s="41">
        <f t="shared" si="28"/>
        <v>1.7168959523518987</v>
      </c>
      <c r="Q79" s="41">
        <f t="shared" si="29"/>
        <v>1.6594348097141092</v>
      </c>
      <c r="V79" s="41"/>
      <c r="AE79">
        <v>0.5534</v>
      </c>
    </row>
    <row r="80" spans="1:31">
      <c r="A80">
        <v>1</v>
      </c>
      <c r="B80" t="s">
        <v>94</v>
      </c>
      <c r="C80" t="s">
        <v>83</v>
      </c>
      <c r="D80" s="46">
        <v>7727.09</v>
      </c>
      <c r="E80" s="41">
        <f t="shared" si="0"/>
        <v>8.952487615335663</v>
      </c>
      <c r="F80" s="46">
        <v>22606.400000000001</v>
      </c>
      <c r="G80" s="41">
        <f t="shared" si="0"/>
        <v>10.025988331011543</v>
      </c>
      <c r="H80" s="46">
        <v>185621</v>
      </c>
      <c r="I80" s="41">
        <f t="shared" ref="I80" si="48">LN(H80)</f>
        <v>12.131462239485373</v>
      </c>
      <c r="J80" s="41">
        <f t="shared" si="2"/>
        <v>1.0735007156758805</v>
      </c>
      <c r="K80" s="41">
        <f t="shared" si="3"/>
        <v>1.5894873120748549</v>
      </c>
      <c r="N80" s="41">
        <f t="shared" si="28"/>
        <v>2.3754586725687501</v>
      </c>
      <c r="Q80" s="41">
        <f t="shared" si="29"/>
        <v>1.6997747392001346</v>
      </c>
      <c r="V80" s="41"/>
      <c r="AE80">
        <v>0.48709999999999998</v>
      </c>
    </row>
    <row r="81" spans="1:31">
      <c r="A81">
        <v>5</v>
      </c>
      <c r="B81" t="s">
        <v>94</v>
      </c>
      <c r="C81" t="s">
        <v>84</v>
      </c>
      <c r="D81" s="46">
        <v>7840.16</v>
      </c>
      <c r="E81" s="41">
        <f t="shared" si="0"/>
        <v>8.9670145212994754</v>
      </c>
      <c r="F81" s="46">
        <v>9903.84</v>
      </c>
      <c r="G81" s="41">
        <f t="shared" si="0"/>
        <v>9.2006778397050297</v>
      </c>
      <c r="H81" s="46">
        <v>79346.5</v>
      </c>
      <c r="I81" s="41">
        <f t="shared" ref="I81" si="49">LN(H81)</f>
        <v>11.28157961660116</v>
      </c>
      <c r="J81" s="41">
        <f t="shared" si="2"/>
        <v>0.23366331840555432</v>
      </c>
      <c r="K81" s="41">
        <f t="shared" si="3"/>
        <v>1.1572825476508424</v>
      </c>
      <c r="L81" s="41">
        <f>AVERAGE(K81:K83)</f>
        <v>1.1129721442768099</v>
      </c>
      <c r="M81" s="44">
        <f>STDEV(K81:K83)</f>
        <v>6.4463362943284655E-2</v>
      </c>
      <c r="N81" s="41">
        <f t="shared" si="28"/>
        <v>1.1941301287518105</v>
      </c>
      <c r="O81" s="41">
        <f>AVERAGE(N81:N83)</f>
        <v>1.3610579781216392</v>
      </c>
      <c r="P81" s="44">
        <f>STDEV(N81:N83)</f>
        <v>0.16298440486760873</v>
      </c>
      <c r="Q81" s="41">
        <f t="shared" si="29"/>
        <v>1.3486493155098067</v>
      </c>
      <c r="R81" s="41">
        <f>AVERAGE(Q81:Q83)</f>
        <v>1.250145971457653</v>
      </c>
      <c r="S81" s="44">
        <f>STDEV(Q81:Q83)</f>
        <v>9.3525305246894327E-2</v>
      </c>
      <c r="T81" s="41"/>
      <c r="U81" s="44"/>
      <c r="V81" s="41"/>
      <c r="W81" s="41"/>
      <c r="X81" s="44"/>
      <c r="AE81">
        <v>0.51419999999999999</v>
      </c>
    </row>
    <row r="82" spans="1:31">
      <c r="A82">
        <v>5</v>
      </c>
      <c r="B82" t="s">
        <v>94</v>
      </c>
      <c r="C82" t="s">
        <v>85</v>
      </c>
      <c r="D82" s="46">
        <v>7604.58</v>
      </c>
      <c r="E82" s="41">
        <f t="shared" si="0"/>
        <v>8.936505976343879</v>
      </c>
      <c r="F82" s="46">
        <v>10450.4</v>
      </c>
      <c r="G82" s="41">
        <f t="shared" si="0"/>
        <v>9.2543955341723532</v>
      </c>
      <c r="H82" s="46">
        <v>74737.3</v>
      </c>
      <c r="I82" s="41">
        <f t="shared" ref="I82" si="50">LN(H82)</f>
        <v>11.221734577152798</v>
      </c>
      <c r="J82" s="41">
        <f t="shared" si="2"/>
        <v>0.31788955782847417</v>
      </c>
      <c r="K82" s="41">
        <f t="shared" si="3"/>
        <v>1.1426143004044595</v>
      </c>
      <c r="L82" s="41"/>
      <c r="M82" s="41"/>
      <c r="N82" s="41">
        <f t="shared" si="28"/>
        <v>1.3692541403938083</v>
      </c>
      <c r="Q82" s="41">
        <f t="shared" si="29"/>
        <v>1.2392322848955004</v>
      </c>
      <c r="V82" s="41"/>
      <c r="AE82">
        <v>0.50980000000000003</v>
      </c>
    </row>
    <row r="83" spans="1:31">
      <c r="A83">
        <v>5</v>
      </c>
      <c r="B83" t="s">
        <v>94</v>
      </c>
      <c r="C83" t="s">
        <v>86</v>
      </c>
      <c r="D83" s="46">
        <v>7010.9</v>
      </c>
      <c r="E83" s="41">
        <f t="shared" si="0"/>
        <v>8.8552213598047178</v>
      </c>
      <c r="F83" s="46">
        <v>10120.6</v>
      </c>
      <c r="G83" s="41">
        <f t="shared" si="0"/>
        <v>9.2223282296215103</v>
      </c>
      <c r="H83" s="46">
        <v>56008.6</v>
      </c>
      <c r="I83" s="41">
        <f t="shared" ref="I83" si="51">LN(H83)</f>
        <v>10.933260529354973</v>
      </c>
      <c r="J83" s="41">
        <f t="shared" si="2"/>
        <v>0.36710686981679252</v>
      </c>
      <c r="K83" s="41">
        <f t="shared" si="3"/>
        <v>1.0390195847751276</v>
      </c>
      <c r="L83" s="41"/>
      <c r="M83" s="41"/>
      <c r="N83" s="41">
        <f t="shared" si="28"/>
        <v>1.5197896652192986</v>
      </c>
      <c r="Q83" s="41">
        <f t="shared" si="29"/>
        <v>1.1625563139676522</v>
      </c>
      <c r="V83" s="41"/>
      <c r="AE83">
        <v>0.52449999999999997</v>
      </c>
    </row>
    <row r="86" spans="1:31">
      <c r="L86" t="s">
        <v>98</v>
      </c>
      <c r="N86" t="s">
        <v>99</v>
      </c>
    </row>
    <row r="87" spans="1:31">
      <c r="C87" s="42" t="s">
        <v>36</v>
      </c>
      <c r="D87" s="42" t="s">
        <v>38</v>
      </c>
      <c r="F87" s="42" t="s">
        <v>88</v>
      </c>
      <c r="H87" s="42" t="s">
        <v>93</v>
      </c>
      <c r="L87" t="s">
        <v>96</v>
      </c>
      <c r="M87" t="s">
        <v>97</v>
      </c>
      <c r="N87" t="s">
        <v>96</v>
      </c>
      <c r="O87" t="s">
        <v>97</v>
      </c>
    </row>
    <row r="88" spans="1:31">
      <c r="A88">
        <v>0</v>
      </c>
      <c r="B88" t="s">
        <v>23</v>
      </c>
      <c r="C88" t="s">
        <v>39</v>
      </c>
      <c r="D88" s="48">
        <v>2695.05</v>
      </c>
      <c r="E88" s="41">
        <f t="shared" ref="E88" si="52">LN(D88)</f>
        <v>7.899172036046691</v>
      </c>
      <c r="F88" s="46">
        <v>1564.26</v>
      </c>
      <c r="G88" s="41">
        <f t="shared" ref="G88" si="53">LN(F88)</f>
        <v>7.3551681476980582</v>
      </c>
      <c r="H88" s="46">
        <v>1410.84</v>
      </c>
      <c r="I88" s="41">
        <f t="shared" ref="I88" si="54">LN(H88)</f>
        <v>7.2519405506676504</v>
      </c>
      <c r="J88" s="41">
        <f t="shared" ref="J88:J111" si="55">G88-E88</f>
        <v>-0.54400388834863289</v>
      </c>
      <c r="K88" s="41">
        <f>(I88-E88)/2</f>
        <v>-0.32361574268952031</v>
      </c>
      <c r="L88" s="41">
        <f>AVERAGE(J88:J90)</f>
        <v>-6.0936722137578649E-2</v>
      </c>
      <c r="M88" s="44">
        <f>STDEV(J88:J90)</f>
        <v>0.44217384843029156</v>
      </c>
      <c r="N88" s="41">
        <f>AVERAGE(K88:K90)</f>
        <v>-0.12029880822774563</v>
      </c>
      <c r="O88" s="44">
        <f>STDEV(K88:K90)</f>
        <v>0.24797745623544457</v>
      </c>
    </row>
    <row r="89" spans="1:31">
      <c r="A89">
        <v>0</v>
      </c>
      <c r="B89" t="s">
        <v>23</v>
      </c>
      <c r="C89" t="s">
        <v>40</v>
      </c>
      <c r="D89" s="48">
        <v>3213.34</v>
      </c>
      <c r="E89" s="41">
        <f t="shared" ref="E89" si="56">LN(D89)</f>
        <v>8.0750661736231262</v>
      </c>
      <c r="F89" s="46">
        <v>3335.83</v>
      </c>
      <c r="G89" s="41">
        <f t="shared" ref="G89" si="57">LN(F89)</f>
        <v>8.1124768029475582</v>
      </c>
      <c r="H89" s="46">
        <v>2183.23</v>
      </c>
      <c r="I89" s="41">
        <f t="shared" ref="I89" si="58">LN(H89)</f>
        <v>7.6885607105968967</v>
      </c>
      <c r="J89" s="41">
        <f t="shared" si="55"/>
        <v>3.7410629324432065E-2</v>
      </c>
      <c r="K89" s="41">
        <f t="shared" ref="K89:K111" si="59">(I89-E89)/2</f>
        <v>-0.19325273151311473</v>
      </c>
    </row>
    <row r="90" spans="1:31">
      <c r="A90">
        <v>0</v>
      </c>
      <c r="B90" t="s">
        <v>23</v>
      </c>
      <c r="C90" t="s">
        <v>41</v>
      </c>
      <c r="D90" s="48">
        <v>2563.14</v>
      </c>
      <c r="E90" s="41">
        <f t="shared" ref="E90" si="60">LN(D90)</f>
        <v>7.8489883483603622</v>
      </c>
      <c r="F90" s="46">
        <v>3543.15</v>
      </c>
      <c r="G90" s="41">
        <f t="shared" ref="G90" si="61">LN(F90)</f>
        <v>8.1727714409718271</v>
      </c>
      <c r="H90" s="46">
        <v>3501.45</v>
      </c>
      <c r="I90" s="41">
        <f t="shared" ref="I90" si="62">LN(H90)</f>
        <v>8.1609324473991585</v>
      </c>
      <c r="J90" s="41">
        <f t="shared" si="55"/>
        <v>0.32378309261146487</v>
      </c>
      <c r="K90" s="41">
        <f t="shared" si="59"/>
        <v>0.15597204951939814</v>
      </c>
    </row>
    <row r="91" spans="1:31">
      <c r="A91">
        <v>0.05</v>
      </c>
      <c r="B91" t="s">
        <v>23</v>
      </c>
      <c r="C91" t="s">
        <v>42</v>
      </c>
      <c r="D91" s="48">
        <v>2798.72</v>
      </c>
      <c r="E91" s="41">
        <f t="shared" ref="E91" si="63">LN(D91)</f>
        <v>7.9369174487845013</v>
      </c>
      <c r="F91" s="46">
        <v>3901.22</v>
      </c>
      <c r="G91" s="41">
        <f t="shared" ref="G91" si="64">LN(F91)</f>
        <v>8.2690446037124232</v>
      </c>
      <c r="H91" s="46">
        <v>2846.46</v>
      </c>
      <c r="I91" s="41">
        <f t="shared" ref="I91" si="65">LN(H91)</f>
        <v>7.9538313959474163</v>
      </c>
      <c r="J91" s="41">
        <f t="shared" si="55"/>
        <v>0.33212715492792189</v>
      </c>
      <c r="K91" s="41">
        <f t="shared" si="59"/>
        <v>8.456973581457472E-3</v>
      </c>
      <c r="L91" s="41">
        <f>AVERAGE(J91:J93)</f>
        <v>0.34696341141837789</v>
      </c>
      <c r="M91" s="44">
        <f>STDEV(J91:J93)</f>
        <v>2.1682793028677136E-2</v>
      </c>
      <c r="N91" s="41">
        <f>AVERAGE(K91:K93)</f>
        <v>5.1356619444446729E-2</v>
      </c>
      <c r="O91" s="44">
        <f>STDEV(K91:K93)</f>
        <v>3.8246596017950274E-2</v>
      </c>
    </row>
    <row r="92" spans="1:31">
      <c r="A92">
        <v>0.05</v>
      </c>
      <c r="B92" t="s">
        <v>23</v>
      </c>
      <c r="C92" t="s">
        <v>43</v>
      </c>
      <c r="D92" s="48">
        <v>2826.17</v>
      </c>
      <c r="E92" s="41">
        <f t="shared" ref="E92" si="66">LN(D92)</f>
        <v>7.9466777171322898</v>
      </c>
      <c r="F92" s="46">
        <v>4099.1099999999997</v>
      </c>
      <c r="G92" s="41">
        <f t="shared" ref="G92" si="67">LN(F92)</f>
        <v>8.318525155957877</v>
      </c>
      <c r="H92" s="46">
        <v>3210.31</v>
      </c>
      <c r="I92" s="41">
        <f t="shared" ref="I92" si="68">LN(H92)</f>
        <v>8.0741227846698926</v>
      </c>
      <c r="J92" s="41">
        <f t="shared" si="55"/>
        <v>0.37184743882558724</v>
      </c>
      <c r="K92" s="41">
        <f t="shared" si="59"/>
        <v>6.3722533768801437E-2</v>
      </c>
    </row>
    <row r="93" spans="1:31">
      <c r="A93">
        <v>0.05</v>
      </c>
      <c r="B93" t="s">
        <v>23</v>
      </c>
      <c r="C93" t="s">
        <v>44</v>
      </c>
      <c r="D93" s="48">
        <v>3034.29</v>
      </c>
      <c r="E93" s="41">
        <f t="shared" ref="E93" si="69">LN(D93)</f>
        <v>8.0177327387289434</v>
      </c>
      <c r="F93" s="46">
        <v>4249.8900000000003</v>
      </c>
      <c r="G93" s="41">
        <f t="shared" ref="G93" si="70">LN(F93)</f>
        <v>8.3546483792305679</v>
      </c>
      <c r="H93" s="46">
        <v>3574.26</v>
      </c>
      <c r="I93" s="41">
        <f t="shared" ref="I93" si="71">LN(H93)</f>
        <v>8.181513440695106</v>
      </c>
      <c r="J93" s="41">
        <f t="shared" si="55"/>
        <v>0.33691564050162448</v>
      </c>
      <c r="K93" s="41">
        <f t="shared" si="59"/>
        <v>8.1890350983081284E-2</v>
      </c>
    </row>
    <row r="94" spans="1:31">
      <c r="A94">
        <v>0.1</v>
      </c>
      <c r="B94" t="s">
        <v>23</v>
      </c>
      <c r="C94" t="s">
        <v>45</v>
      </c>
      <c r="D94" s="48">
        <v>2987.18</v>
      </c>
      <c r="E94" s="41">
        <f t="shared" ref="E94" si="72">LN(D94)</f>
        <v>8.0020850775320511</v>
      </c>
      <c r="F94" s="46">
        <v>3656.22</v>
      </c>
      <c r="G94" s="41">
        <f t="shared" ref="G94" si="73">LN(F94)</f>
        <v>8.2041851058182989</v>
      </c>
      <c r="H94" s="46">
        <v>3347.81</v>
      </c>
      <c r="I94" s="41">
        <f t="shared" ref="I94" si="74">LN(H94)</f>
        <v>8.1160616797003211</v>
      </c>
      <c r="J94" s="41">
        <f t="shared" si="55"/>
        <v>0.20210002828624773</v>
      </c>
      <c r="K94" s="41">
        <f t="shared" si="59"/>
        <v>5.6988301084134996E-2</v>
      </c>
      <c r="L94" s="41">
        <f>AVERAGE(J94:J96)</f>
        <v>0.22574799106746882</v>
      </c>
      <c r="M94" s="44">
        <f>STDEV(J94:J96)</f>
        <v>6.5092667616026029E-2</v>
      </c>
      <c r="N94" s="41">
        <f>AVERAGE(K94:K96)</f>
        <v>0.11718240845462773</v>
      </c>
      <c r="O94" s="44">
        <f>STDEV(K94:K96)</f>
        <v>5.3292879775228438E-2</v>
      </c>
    </row>
    <row r="95" spans="1:31">
      <c r="A95">
        <v>0.1</v>
      </c>
      <c r="B95" t="s">
        <v>23</v>
      </c>
      <c r="C95" t="s">
        <v>46</v>
      </c>
      <c r="D95" s="48">
        <v>2808.13</v>
      </c>
      <c r="E95" s="41">
        <f t="shared" ref="E95" si="75">LN(D95)</f>
        <v>7.9402740603703572</v>
      </c>
      <c r="F95" s="46">
        <v>3788.15</v>
      </c>
      <c r="G95" s="41">
        <f t="shared" ref="G95" si="76">LN(F95)</f>
        <v>8.2396330522548009</v>
      </c>
      <c r="H95" s="46">
        <v>3687.43</v>
      </c>
      <c r="I95" s="41">
        <f t="shared" ref="I95" si="77">LN(H95)</f>
        <v>8.2126850174170478</v>
      </c>
      <c r="J95" s="41">
        <f t="shared" si="55"/>
        <v>0.2993589918844437</v>
      </c>
      <c r="K95" s="41">
        <f t="shared" si="59"/>
        <v>0.1362054785233453</v>
      </c>
    </row>
    <row r="96" spans="1:31">
      <c r="A96">
        <v>0.1</v>
      </c>
      <c r="B96" t="s">
        <v>23</v>
      </c>
      <c r="C96" t="s">
        <v>47</v>
      </c>
      <c r="D96" s="48">
        <v>2892.94</v>
      </c>
      <c r="E96" s="41">
        <f t="shared" ref="E96" si="78">LN(D96)</f>
        <v>7.9700285650445073</v>
      </c>
      <c r="F96" s="46">
        <v>3448.91</v>
      </c>
      <c r="G96" s="41">
        <f t="shared" ref="G96" si="79">LN(F96)</f>
        <v>8.1458135180762223</v>
      </c>
      <c r="H96" s="46">
        <v>3970.85</v>
      </c>
      <c r="I96" s="41">
        <f t="shared" ref="I96" si="80">LN(H96)</f>
        <v>8.286735456557313</v>
      </c>
      <c r="J96" s="41">
        <f t="shared" si="55"/>
        <v>0.17578495303171504</v>
      </c>
      <c r="K96" s="41">
        <f t="shared" si="59"/>
        <v>0.15835344575640287</v>
      </c>
    </row>
    <row r="97" spans="1:15">
      <c r="A97">
        <v>0.15</v>
      </c>
      <c r="B97" t="s">
        <v>23</v>
      </c>
      <c r="C97" t="s">
        <v>48</v>
      </c>
      <c r="D97" s="48">
        <v>3090.85</v>
      </c>
      <c r="E97" s="41">
        <f t="shared" ref="E97" si="81">LN(D97)</f>
        <v>8.036201412970124</v>
      </c>
      <c r="F97" s="46">
        <v>2770.43</v>
      </c>
      <c r="G97" s="41">
        <f t="shared" ref="G97" si="82">LN(F97)</f>
        <v>7.9267578217907708</v>
      </c>
      <c r="H97" s="46">
        <v>3749.29</v>
      </c>
      <c r="I97" s="41">
        <f t="shared" ref="I97" si="83">LN(H97)</f>
        <v>8.2293217677053043</v>
      </c>
      <c r="J97" s="41">
        <f t="shared" si="55"/>
        <v>-0.10944359117935321</v>
      </c>
      <c r="K97" s="41">
        <f t="shared" si="59"/>
        <v>9.656017736759015E-2</v>
      </c>
      <c r="L97" s="41">
        <f>AVERAGE(J97:J99)</f>
        <v>9.0070672566105792E-2</v>
      </c>
      <c r="M97" s="44">
        <f>STDEV(J97:J99)</f>
        <v>0.17485736685059425</v>
      </c>
      <c r="N97" s="41">
        <f>AVERAGE(K97:K99)</f>
        <v>8.7633980807731771E-2</v>
      </c>
      <c r="O97" s="44">
        <f>STDEV(K97:K99)</f>
        <v>9.4584515860368819E-3</v>
      </c>
    </row>
    <row r="98" spans="1:15">
      <c r="A98">
        <v>0.15</v>
      </c>
      <c r="B98" t="s">
        <v>23</v>
      </c>
      <c r="C98" t="s">
        <v>49</v>
      </c>
      <c r="D98" s="48">
        <v>2921.21</v>
      </c>
      <c r="E98" s="41">
        <f t="shared" ref="E98" si="84">LN(D98)</f>
        <v>7.9797531929908141</v>
      </c>
      <c r="F98" s="46">
        <v>3627.96</v>
      </c>
      <c r="G98" s="41">
        <f t="shared" ref="G98" si="85">LN(F98)</f>
        <v>8.196425785815924</v>
      </c>
      <c r="H98" s="46">
        <v>3412.48</v>
      </c>
      <c r="I98" s="41">
        <f t="shared" ref="I98" si="86">LN(H98)</f>
        <v>8.1351945786701805</v>
      </c>
      <c r="J98" s="41">
        <f t="shared" si="55"/>
        <v>0.21667259282510987</v>
      </c>
      <c r="K98" s="41">
        <f t="shared" si="59"/>
        <v>7.7720692839683192E-2</v>
      </c>
    </row>
    <row r="99" spans="1:15">
      <c r="A99">
        <v>0.15</v>
      </c>
      <c r="B99" t="s">
        <v>23</v>
      </c>
      <c r="C99" t="s">
        <v>50</v>
      </c>
      <c r="D99" s="48">
        <v>3034.29</v>
      </c>
      <c r="E99" s="41">
        <f t="shared" ref="E99" si="87">LN(D99)</f>
        <v>8.0177327387289434</v>
      </c>
      <c r="F99" s="46">
        <v>3571.41</v>
      </c>
      <c r="G99" s="41">
        <f t="shared" ref="G99" si="88">LN(F99)</f>
        <v>8.1807157547815041</v>
      </c>
      <c r="H99" s="46">
        <v>3622.7</v>
      </c>
      <c r="I99" s="41">
        <f t="shared" ref="I99" si="89">LN(H99)</f>
        <v>8.1949748831607874</v>
      </c>
      <c r="J99" s="41">
        <f t="shared" si="55"/>
        <v>0.16298301605256071</v>
      </c>
      <c r="K99" s="41">
        <f t="shared" si="59"/>
        <v>8.862107221592197E-2</v>
      </c>
    </row>
    <row r="100" spans="1:15">
      <c r="A100">
        <v>0.2</v>
      </c>
      <c r="B100" t="s">
        <v>23</v>
      </c>
      <c r="C100" t="s">
        <v>51</v>
      </c>
      <c r="D100" s="48">
        <v>3024.87</v>
      </c>
      <c r="E100" s="41">
        <f t="shared" ref="E100" si="90">LN(D100)</f>
        <v>8.014623394334869</v>
      </c>
      <c r="F100" s="46">
        <v>3279.29</v>
      </c>
      <c r="G100" s="41">
        <f t="shared" ref="G100" si="91">LN(F100)</f>
        <v>8.095382214531968</v>
      </c>
      <c r="H100" s="46">
        <v>3752.09</v>
      </c>
      <c r="I100" s="41">
        <f t="shared" ref="I100" si="92">LN(H100)</f>
        <v>8.2300682970452499</v>
      </c>
      <c r="J100" s="41">
        <f t="shared" si="55"/>
        <v>8.0758820197099013E-2</v>
      </c>
      <c r="K100" s="41">
        <f t="shared" si="59"/>
        <v>0.10772245135519043</v>
      </c>
      <c r="L100" s="41">
        <f>AVERAGE(J100:J102)</f>
        <v>0.14035344791425874</v>
      </c>
      <c r="M100" s="44">
        <f>STDEV(J100:J102)</f>
        <v>5.6046249032447606E-2</v>
      </c>
      <c r="N100" s="41">
        <f>AVERAGE(K100:K102)</f>
        <v>0.10119182032871299</v>
      </c>
      <c r="O100" s="44">
        <f>STDEV(K100:K102)</f>
        <v>3.3623857860356134E-2</v>
      </c>
    </row>
    <row r="101" spans="1:15">
      <c r="A101">
        <v>0.2</v>
      </c>
      <c r="B101" t="s">
        <v>23</v>
      </c>
      <c r="C101" t="s">
        <v>52</v>
      </c>
      <c r="D101" s="48">
        <v>2770.45</v>
      </c>
      <c r="E101" s="41">
        <f t="shared" ref="E101" si="93">LN(D101)</f>
        <v>7.9267650408606665</v>
      </c>
      <c r="F101" s="46">
        <v>3213.33</v>
      </c>
      <c r="G101" s="41">
        <f t="shared" ref="G101" si="94">LN(F101)</f>
        <v>8.0750630615915444</v>
      </c>
      <c r="H101" s="46">
        <v>3153.69</v>
      </c>
      <c r="I101" s="41">
        <f t="shared" ref="I101" si="95">LN(H101)</f>
        <v>8.0563284748040171</v>
      </c>
      <c r="J101" s="41">
        <f t="shared" si="55"/>
        <v>0.14829802073087794</v>
      </c>
      <c r="K101" s="41">
        <f t="shared" si="59"/>
        <v>6.478171697167534E-2</v>
      </c>
    </row>
    <row r="102" spans="1:15">
      <c r="A102">
        <v>0.2</v>
      </c>
      <c r="B102" t="s">
        <v>23</v>
      </c>
      <c r="C102" t="s">
        <v>53</v>
      </c>
      <c r="D102" s="48">
        <v>2581.98</v>
      </c>
      <c r="E102" s="41">
        <f t="shared" ref="E102" si="96">LN(D102)</f>
        <v>7.8563118254432034</v>
      </c>
      <c r="F102" s="46">
        <v>3128.52</v>
      </c>
      <c r="G102" s="41">
        <f t="shared" ref="G102" si="97">LN(F102)</f>
        <v>8.0483153282580027</v>
      </c>
      <c r="H102" s="46">
        <v>3355.83</v>
      </c>
      <c r="I102" s="41">
        <f t="shared" ref="I102" si="98">LN(H102)</f>
        <v>8.1184544107617498</v>
      </c>
      <c r="J102" s="41">
        <f t="shared" si="55"/>
        <v>0.19200350281479928</v>
      </c>
      <c r="K102" s="41">
        <f t="shared" si="59"/>
        <v>0.1310712926592732</v>
      </c>
    </row>
    <row r="103" spans="1:15">
      <c r="A103">
        <v>0.5</v>
      </c>
      <c r="B103" t="s">
        <v>23</v>
      </c>
      <c r="C103" t="s">
        <v>54</v>
      </c>
      <c r="D103" s="48">
        <v>2808.13</v>
      </c>
      <c r="E103" s="41">
        <f t="shared" ref="E103" si="99">LN(D103)</f>
        <v>7.9402740603703572</v>
      </c>
      <c r="F103" s="46">
        <v>3062.55</v>
      </c>
      <c r="G103" s="41">
        <f t="shared" ref="G103" si="100">LN(F103)</f>
        <v>8.0270031812503184</v>
      </c>
      <c r="H103" s="46">
        <v>2878.71</v>
      </c>
      <c r="I103" s="41">
        <f t="shared" ref="I103" si="101">LN(H103)</f>
        <v>7.9650975561186899</v>
      </c>
      <c r="J103" s="41">
        <f t="shared" si="55"/>
        <v>8.6729120879961208E-2</v>
      </c>
      <c r="K103" s="41">
        <f t="shared" si="59"/>
        <v>1.2411747874166323E-2</v>
      </c>
      <c r="L103" s="41">
        <f>AVERAGE(J103:J105)</f>
        <v>0.14307146813130048</v>
      </c>
      <c r="M103" s="44">
        <f>STDEV(J103:J105)</f>
        <v>5.5098169798032059E-2</v>
      </c>
      <c r="N103" s="41">
        <f>AVERAGE(K103:K105)</f>
        <v>6.8220788793335554E-2</v>
      </c>
      <c r="O103" s="44">
        <f>STDEV(K103:K105)</f>
        <v>5.4346144961512667E-2</v>
      </c>
    </row>
    <row r="104" spans="1:15">
      <c r="A104">
        <v>0.5</v>
      </c>
      <c r="B104" t="s">
        <v>23</v>
      </c>
      <c r="C104" t="s">
        <v>55</v>
      </c>
      <c r="D104" s="48">
        <v>2685.63</v>
      </c>
      <c r="E104" s="41">
        <f t="shared" ref="E104" si="102">LN(D104)</f>
        <v>7.8956706162915475</v>
      </c>
      <c r="F104" s="46">
        <v>3269.87</v>
      </c>
      <c r="G104" s="41">
        <f t="shared" ref="G104" si="103">LN(F104)</f>
        <v>8.0925055077493528</v>
      </c>
      <c r="H104" s="46">
        <v>3097.1</v>
      </c>
      <c r="I104" s="41">
        <f t="shared" ref="I104" si="104">LN(H104)</f>
        <v>8.0382214687641511</v>
      </c>
      <c r="J104" s="41">
        <f t="shared" si="55"/>
        <v>0.19683489145780531</v>
      </c>
      <c r="K104" s="41">
        <f t="shared" si="59"/>
        <v>7.1275426236301787E-2</v>
      </c>
    </row>
    <row r="105" spans="1:15">
      <c r="A105">
        <v>0.5</v>
      </c>
      <c r="B105" t="s">
        <v>23</v>
      </c>
      <c r="C105" t="s">
        <v>56</v>
      </c>
      <c r="D105" s="48">
        <v>2704.48</v>
      </c>
      <c r="E105" s="41">
        <f t="shared" ref="E105" si="105">LN(D105)</f>
        <v>7.9026649362018677</v>
      </c>
      <c r="F105" s="46">
        <v>3128.52</v>
      </c>
      <c r="G105" s="41">
        <f t="shared" ref="G105" si="106">LN(F105)</f>
        <v>8.0483153282580027</v>
      </c>
      <c r="H105" s="46">
        <v>3444.78</v>
      </c>
      <c r="I105" s="41">
        <f t="shared" ref="I105" si="107">LN(H105)</f>
        <v>8.1446153207409449</v>
      </c>
      <c r="J105" s="41">
        <f t="shared" si="55"/>
        <v>0.14565039205613495</v>
      </c>
      <c r="K105" s="41">
        <f t="shared" si="59"/>
        <v>0.12097519226953857</v>
      </c>
    </row>
    <row r="106" spans="1:15">
      <c r="A106">
        <v>1</v>
      </c>
      <c r="B106" t="s">
        <v>23</v>
      </c>
      <c r="C106" t="s">
        <v>57</v>
      </c>
      <c r="D106" s="48">
        <v>2855.24</v>
      </c>
      <c r="E106" s="41">
        <f t="shared" ref="E106" si="108">LN(D106)</f>
        <v>7.9569111816042959</v>
      </c>
      <c r="F106" s="46">
        <v>4042.58</v>
      </c>
      <c r="G106" s="41">
        <f t="shared" ref="G106" si="109">LN(F106)</f>
        <v>8.3046383809895232</v>
      </c>
      <c r="H106" s="46">
        <v>3727.86</v>
      </c>
      <c r="I106" s="41">
        <f t="shared" ref="I106" si="110">LN(H106)</f>
        <v>8.2235896214522572</v>
      </c>
      <c r="J106" s="41">
        <f t="shared" si="55"/>
        <v>0.34772719938522734</v>
      </c>
      <c r="K106" s="41">
        <f t="shared" si="59"/>
        <v>0.13333921992398068</v>
      </c>
      <c r="L106" s="41">
        <f>AVERAGE(J106:J108)</f>
        <v>0.26836036906730393</v>
      </c>
      <c r="M106" s="44">
        <f>STDEV(J106:J108)</f>
        <v>7.1830390516122736E-2</v>
      </c>
      <c r="N106" s="41">
        <f>AVERAGE(K106:K108)</f>
        <v>0.10095407496725188</v>
      </c>
      <c r="O106" s="44">
        <f>STDEV(K106:K108)</f>
        <v>4.7448086469845892E-2</v>
      </c>
    </row>
    <row r="107" spans="1:15">
      <c r="A107">
        <v>1</v>
      </c>
      <c r="B107" t="s">
        <v>23</v>
      </c>
      <c r="C107" t="s">
        <v>58</v>
      </c>
      <c r="D107" s="48">
        <v>3345.26</v>
      </c>
      <c r="E107" s="41">
        <f t="shared" ref="E107" si="111">LN(D107)</f>
        <v>8.1152996974938354</v>
      </c>
      <c r="F107" s="46">
        <v>4117.96</v>
      </c>
      <c r="G107" s="41">
        <f t="shared" ref="G107" si="112">LN(F107)</f>
        <v>8.3231131740874265</v>
      </c>
      <c r="H107" s="46">
        <v>3671.22</v>
      </c>
      <c r="I107" s="41">
        <f t="shared" ref="I107" si="113">LN(H107)</f>
        <v>8.2082793108757652</v>
      </c>
      <c r="J107" s="41">
        <f t="shared" si="55"/>
        <v>0.20781347659359106</v>
      </c>
      <c r="K107" s="41">
        <f t="shared" si="59"/>
        <v>4.6489806690964919E-2</v>
      </c>
    </row>
    <row r="108" spans="1:15">
      <c r="A108">
        <v>1</v>
      </c>
      <c r="B108" t="s">
        <v>23</v>
      </c>
      <c r="C108" t="s">
        <v>59</v>
      </c>
      <c r="D108" s="48">
        <v>2958.91</v>
      </c>
      <c r="E108" s="41">
        <f t="shared" ref="E108" si="114">LN(D108)</f>
        <v>7.9925762362566699</v>
      </c>
      <c r="F108" s="46">
        <v>3797.57</v>
      </c>
      <c r="G108" s="41">
        <f t="shared" ref="G108" si="115">LN(F108)</f>
        <v>8.2421166674797632</v>
      </c>
      <c r="H108" s="46">
        <v>3784.4</v>
      </c>
      <c r="I108" s="41">
        <f t="shared" ref="I108" si="116">LN(H108)</f>
        <v>8.23864263283029</v>
      </c>
      <c r="J108" s="41">
        <f t="shared" si="55"/>
        <v>0.24954043122309333</v>
      </c>
      <c r="K108" s="41">
        <f t="shared" si="59"/>
        <v>0.12303319828681003</v>
      </c>
    </row>
    <row r="109" spans="1:15">
      <c r="A109">
        <v>5</v>
      </c>
      <c r="B109" t="s">
        <v>23</v>
      </c>
      <c r="C109" t="s">
        <v>60</v>
      </c>
      <c r="D109" s="48">
        <v>2789.29</v>
      </c>
      <c r="E109" s="41">
        <f t="shared" ref="E109" si="117">LN(D109)</f>
        <v>7.9335423621430703</v>
      </c>
      <c r="F109" s="46">
        <v>3769.3</v>
      </c>
      <c r="G109" s="41">
        <f t="shared" ref="G109" si="118">LN(F109)</f>
        <v>8.2346445868094875</v>
      </c>
      <c r="H109" s="46">
        <v>3218.35</v>
      </c>
      <c r="I109" s="41">
        <f t="shared" ref="I109" si="119">LN(H109)</f>
        <v>8.0766240848450011</v>
      </c>
      <c r="J109" s="41">
        <f t="shared" si="55"/>
        <v>0.30110222466641723</v>
      </c>
      <c r="K109" s="41">
        <f t="shared" si="59"/>
        <v>7.1540861350965379E-2</v>
      </c>
      <c r="L109" s="41">
        <f>AVERAGE(J109:J111)</f>
        <v>0.27425082603930812</v>
      </c>
      <c r="M109" s="44">
        <f>STDEV(J109:J111)</f>
        <v>9.1783025840445176E-2</v>
      </c>
      <c r="N109" s="41">
        <f>AVERAGE(K109:K111)</f>
        <v>0.1088316729943594</v>
      </c>
      <c r="O109" s="44">
        <f>STDEV(K109:K111)</f>
        <v>4.022160625834182E-2</v>
      </c>
    </row>
    <row r="110" spans="1:15">
      <c r="A110">
        <v>5</v>
      </c>
      <c r="B110" t="s">
        <v>23</v>
      </c>
      <c r="C110" t="s">
        <v>61</v>
      </c>
      <c r="D110" s="48">
        <v>2610.25</v>
      </c>
      <c r="E110" s="41">
        <f t="shared" ref="E110" si="120">LN(D110)</f>
        <v>7.8672012811702201</v>
      </c>
      <c r="F110" s="46">
        <v>3100.25</v>
      </c>
      <c r="G110" s="41">
        <f t="shared" ref="G110" si="121">LN(F110)</f>
        <v>8.0392380323828814</v>
      </c>
      <c r="H110" s="46">
        <v>3533.72</v>
      </c>
      <c r="I110" s="41">
        <f t="shared" ref="I110" si="122">LN(H110)</f>
        <v>8.1701064194068529</v>
      </c>
      <c r="J110" s="41">
        <f t="shared" si="55"/>
        <v>0.17203675121266127</v>
      </c>
      <c r="K110" s="41">
        <f t="shared" si="59"/>
        <v>0.15145256911831639</v>
      </c>
      <c r="L110" s="41"/>
      <c r="M110" s="41"/>
    </row>
    <row r="111" spans="1:15">
      <c r="A111">
        <v>5</v>
      </c>
      <c r="B111" t="s">
        <v>23</v>
      </c>
      <c r="C111" t="s">
        <v>62</v>
      </c>
      <c r="D111" s="48">
        <v>2544.2800000000002</v>
      </c>
      <c r="E111" s="41">
        <f t="shared" ref="E111" si="123">LN(D111)</f>
        <v>7.841602981296619</v>
      </c>
      <c r="F111" s="46">
        <v>3609.11</v>
      </c>
      <c r="G111" s="41">
        <f t="shared" ref="G111" si="124">LN(F111)</f>
        <v>8.1912164835354648</v>
      </c>
      <c r="H111" s="46">
        <v>3129.43</v>
      </c>
      <c r="I111" s="41">
        <f t="shared" ref="I111" si="125">LN(H111)</f>
        <v>8.0486061583242119</v>
      </c>
      <c r="J111" s="41">
        <f t="shared" si="55"/>
        <v>0.3496135022388458</v>
      </c>
      <c r="K111" s="41">
        <f t="shared" si="59"/>
        <v>0.10350158851379643</v>
      </c>
      <c r="L111" s="41"/>
      <c r="M111" s="41"/>
    </row>
    <row r="112" spans="1:15">
      <c r="D112" s="47"/>
      <c r="E112" s="4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Woods Hole Oceanographic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Johnson</dc:creator>
  <cp:lastModifiedBy>Matthew Johnson</cp:lastModifiedBy>
  <cp:lastPrinted>2014-05-22T13:48:24Z</cp:lastPrinted>
  <dcterms:created xsi:type="dcterms:W3CDTF">2014-05-19T15:29:38Z</dcterms:created>
  <dcterms:modified xsi:type="dcterms:W3CDTF">2015-03-30T15:01:15Z</dcterms:modified>
</cp:coreProperties>
</file>