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992" windowHeight="10032"/>
  </bookViews>
  <sheets>
    <sheet name="analysis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U53" i="4" l="1"/>
  <c r="U51" i="4"/>
  <c r="U50" i="4"/>
  <c r="U39" i="4"/>
  <c r="U37" i="4"/>
  <c r="U36" i="4"/>
  <c r="S32" i="4"/>
  <c r="R32" i="4"/>
  <c r="Q32" i="4"/>
  <c r="P32" i="4"/>
  <c r="V32" i="4" s="1"/>
  <c r="S31" i="4"/>
  <c r="R31" i="4"/>
  <c r="Q31" i="4"/>
  <c r="P31" i="4"/>
  <c r="V31" i="4" s="1"/>
  <c r="S30" i="4"/>
  <c r="R30" i="4"/>
  <c r="Q30" i="4"/>
  <c r="P30" i="4"/>
  <c r="S29" i="4"/>
  <c r="R29" i="4"/>
  <c r="Q29" i="4"/>
  <c r="P29" i="4"/>
  <c r="V29" i="4" s="1"/>
  <c r="S28" i="4"/>
  <c r="R28" i="4"/>
  <c r="Q28" i="4"/>
  <c r="P28" i="4"/>
  <c r="S27" i="4"/>
  <c r="R27" i="4"/>
  <c r="Q27" i="4"/>
  <c r="P27" i="4"/>
  <c r="V27" i="4" s="1"/>
  <c r="S26" i="4"/>
  <c r="R26" i="4"/>
  <c r="Q26" i="4"/>
  <c r="P26" i="4"/>
  <c r="V26" i="4" s="1"/>
  <c r="U25" i="4"/>
  <c r="S25" i="4"/>
  <c r="R25" i="4"/>
  <c r="Q25" i="4"/>
  <c r="P25" i="4"/>
  <c r="V25" i="4" s="1"/>
  <c r="E25" i="4"/>
  <c r="S24" i="4"/>
  <c r="R24" i="4"/>
  <c r="Q24" i="4"/>
  <c r="P24" i="4"/>
  <c r="V24" i="4" s="1"/>
  <c r="U23" i="4"/>
  <c r="S23" i="4"/>
  <c r="R23" i="4"/>
  <c r="Q23" i="4"/>
  <c r="P23" i="4"/>
  <c r="V23" i="4" s="1"/>
  <c r="E23" i="4"/>
  <c r="U22" i="4"/>
  <c r="S22" i="4"/>
  <c r="X22" i="4" s="1"/>
  <c r="R22" i="4"/>
  <c r="Q22" i="4"/>
  <c r="P22" i="4"/>
  <c r="V22" i="4" s="1"/>
  <c r="E22" i="4"/>
  <c r="S18" i="4"/>
  <c r="R18" i="4"/>
  <c r="Q18" i="4"/>
  <c r="P18" i="4"/>
  <c r="V18" i="4" s="1"/>
  <c r="S17" i="4"/>
  <c r="R17" i="4"/>
  <c r="Q17" i="4"/>
  <c r="P17" i="4"/>
  <c r="V17" i="4" s="1"/>
  <c r="S16" i="4"/>
  <c r="R16" i="4"/>
  <c r="Q16" i="4"/>
  <c r="P16" i="4"/>
  <c r="V16" i="4" s="1"/>
  <c r="S15" i="4"/>
  <c r="R15" i="4"/>
  <c r="Q15" i="4"/>
  <c r="P15" i="4"/>
  <c r="V15" i="4" s="1"/>
  <c r="S14" i="4"/>
  <c r="R14" i="4"/>
  <c r="Q14" i="4"/>
  <c r="P14" i="4"/>
  <c r="V14" i="4" s="1"/>
  <c r="S13" i="4"/>
  <c r="R13" i="4"/>
  <c r="Q13" i="4"/>
  <c r="P13" i="4"/>
  <c r="V13" i="4" s="1"/>
  <c r="S12" i="4"/>
  <c r="R12" i="4"/>
  <c r="Q12" i="4"/>
  <c r="P12" i="4"/>
  <c r="V12" i="4" s="1"/>
  <c r="U11" i="4"/>
  <c r="S11" i="4"/>
  <c r="R11" i="4"/>
  <c r="Q11" i="4"/>
  <c r="P11" i="4"/>
  <c r="V11" i="4" s="1"/>
  <c r="E11" i="4"/>
  <c r="S10" i="4"/>
  <c r="R10" i="4"/>
  <c r="Q10" i="4"/>
  <c r="P10" i="4"/>
  <c r="V10" i="4" s="1"/>
  <c r="U9" i="4"/>
  <c r="S9" i="4"/>
  <c r="R9" i="4"/>
  <c r="Q9" i="4"/>
  <c r="P9" i="4"/>
  <c r="V9" i="4" s="1"/>
  <c r="E9" i="4"/>
  <c r="U8" i="4"/>
  <c r="S8" i="4"/>
  <c r="R8" i="4"/>
  <c r="Q8" i="4"/>
  <c r="P8" i="4"/>
  <c r="V8" i="4" s="1"/>
  <c r="E8" i="4"/>
  <c r="V36" i="4" l="1"/>
  <c r="X8" i="4"/>
  <c r="X36" i="4" s="1"/>
  <c r="V37" i="4"/>
  <c r="V40" i="4"/>
  <c r="V45" i="4"/>
  <c r="V46" i="4"/>
  <c r="X23" i="4"/>
  <c r="X26" i="4"/>
  <c r="X27" i="4"/>
  <c r="X29" i="4"/>
  <c r="X32" i="4"/>
  <c r="W11" i="4"/>
  <c r="X11" i="4"/>
  <c r="W17" i="4"/>
  <c r="W18" i="4"/>
  <c r="W25" i="4"/>
  <c r="W53" i="4" s="1"/>
  <c r="W10" i="4"/>
  <c r="W23" i="4"/>
  <c r="X9" i="4"/>
  <c r="X37" i="4" s="1"/>
  <c r="V39" i="4"/>
  <c r="X13" i="4"/>
  <c r="X15" i="4"/>
  <c r="X57" i="4" s="1"/>
  <c r="X16" i="4"/>
  <c r="X58" i="4" s="1"/>
  <c r="X17" i="4"/>
  <c r="W22" i="4"/>
  <c r="X25" i="4"/>
  <c r="W26" i="4"/>
  <c r="W29" i="4"/>
  <c r="W31" i="4"/>
  <c r="W32" i="4"/>
  <c r="W13" i="4"/>
  <c r="W15" i="4"/>
  <c r="W43" i="4" s="1"/>
  <c r="V55" i="4"/>
  <c r="W14" i="4"/>
  <c r="W56" i="4" s="1"/>
  <c r="W8" i="4"/>
  <c r="W36" i="4" s="1"/>
  <c r="W9" i="4"/>
  <c r="V38" i="4"/>
  <c r="W16" i="4"/>
  <c r="W44" i="4" s="1"/>
  <c r="X24" i="4"/>
  <c r="W27" i="4"/>
  <c r="V57" i="4"/>
  <c r="X12" i="4"/>
  <c r="W12" i="4"/>
  <c r="W54" i="4" s="1"/>
  <c r="W24" i="4"/>
  <c r="V58" i="4"/>
  <c r="V44" i="4"/>
  <c r="V50" i="4"/>
  <c r="V51" i="4"/>
  <c r="V59" i="4"/>
  <c r="V60" i="4"/>
  <c r="V52" i="4"/>
  <c r="V53" i="4"/>
  <c r="V41" i="4"/>
  <c r="V56" i="4"/>
  <c r="V42" i="4"/>
  <c r="V43" i="4"/>
  <c r="V54" i="4"/>
  <c r="X14" i="4"/>
  <c r="X18" i="4"/>
  <c r="X31" i="4"/>
  <c r="X10" i="4"/>
  <c r="X50" i="4" l="1"/>
  <c r="W39" i="4"/>
  <c r="X51" i="4"/>
  <c r="X46" i="4"/>
  <c r="W40" i="4"/>
  <c r="X40" i="4"/>
  <c r="X44" i="4"/>
  <c r="X53" i="4"/>
  <c r="X41" i="4"/>
  <c r="W57" i="4"/>
  <c r="W55" i="4"/>
  <c r="W60" i="4"/>
  <c r="X39" i="4"/>
  <c r="W58" i="4"/>
  <c r="W42" i="4"/>
  <c r="X55" i="4"/>
  <c r="W51" i="4"/>
  <c r="W59" i="4"/>
  <c r="X60" i="4"/>
  <c r="W50" i="4"/>
  <c r="X38" i="4"/>
  <c r="W38" i="4"/>
  <c r="X59" i="4"/>
  <c r="W52" i="4"/>
  <c r="W45" i="4"/>
  <c r="X43" i="4"/>
  <c r="W37" i="4"/>
  <c r="W46" i="4"/>
  <c r="W41" i="4"/>
  <c r="X54" i="4"/>
  <c r="X52" i="4"/>
  <c r="X56" i="4"/>
  <c r="X42" i="4"/>
  <c r="X45" i="4"/>
</calcChain>
</file>

<file path=xl/sharedStrings.xml><?xml version="1.0" encoding="utf-8"?>
<sst xmlns="http://schemas.openxmlformats.org/spreadsheetml/2006/main" count="117" uniqueCount="80">
  <si>
    <t>normalized to control</t>
  </si>
  <si>
    <t>time</t>
  </si>
  <si>
    <t>P replete</t>
  </si>
  <si>
    <t>P limited</t>
  </si>
  <si>
    <t>P replete+ resupply</t>
  </si>
  <si>
    <t>P limited + ressuply</t>
  </si>
  <si>
    <t>Well</t>
  </si>
  <si>
    <t>Sample Name</t>
  </si>
  <si>
    <t>Quantity Mean</t>
  </si>
  <si>
    <t>B1</t>
  </si>
  <si>
    <t>control 4 hrs</t>
  </si>
  <si>
    <t>B2</t>
  </si>
  <si>
    <t>control 8 hrs</t>
  </si>
  <si>
    <t>B3</t>
  </si>
  <si>
    <t>control 24 hrs</t>
  </si>
  <si>
    <t>B4</t>
  </si>
  <si>
    <t>control 28 hrs</t>
  </si>
  <si>
    <t>B5</t>
  </si>
  <si>
    <t>control 2 days</t>
  </si>
  <si>
    <t>B6</t>
  </si>
  <si>
    <t>control 3 days</t>
  </si>
  <si>
    <t>B7</t>
  </si>
  <si>
    <t>control 4 days</t>
  </si>
  <si>
    <t>B8</t>
  </si>
  <si>
    <t>control 7 days</t>
  </si>
  <si>
    <t>B9</t>
  </si>
  <si>
    <t>control 8 days</t>
  </si>
  <si>
    <t>B10</t>
  </si>
  <si>
    <t>control 9 days</t>
  </si>
  <si>
    <t>B11</t>
  </si>
  <si>
    <t>control 10 days</t>
  </si>
  <si>
    <t>B12</t>
  </si>
  <si>
    <t>control 8 days refeeding</t>
  </si>
  <si>
    <t>D1</t>
  </si>
  <si>
    <t>P dep 4 hrs</t>
  </si>
  <si>
    <t>D2</t>
  </si>
  <si>
    <t>P dep 8 hrs</t>
  </si>
  <si>
    <t>D3</t>
  </si>
  <si>
    <t>P dep 24 hrs</t>
  </si>
  <si>
    <t>D4</t>
  </si>
  <si>
    <t>P dep 28 hrs</t>
  </si>
  <si>
    <t>D5</t>
  </si>
  <si>
    <t>P dep 2 days</t>
  </si>
  <si>
    <t>D6</t>
  </si>
  <si>
    <t>P dep 3 days</t>
  </si>
  <si>
    <t>D7</t>
  </si>
  <si>
    <t>P dep 4 days</t>
  </si>
  <si>
    <t>D8</t>
  </si>
  <si>
    <t>P dep 7 days</t>
  </si>
  <si>
    <t>D9</t>
  </si>
  <si>
    <t>P dep 8 days</t>
  </si>
  <si>
    <t>D10</t>
  </si>
  <si>
    <t>P dep 9 days</t>
  </si>
  <si>
    <t>D11</t>
  </si>
  <si>
    <t>P dep 10 days</t>
  </si>
  <si>
    <t>D12</t>
  </si>
  <si>
    <t>P dep 8 days refeeding</t>
  </si>
  <si>
    <t>E1</t>
  </si>
  <si>
    <t>control 9 days refeeding</t>
  </si>
  <si>
    <t>E2</t>
  </si>
  <si>
    <t>control 10 days refeeding</t>
  </si>
  <si>
    <t>avrage</t>
  </si>
  <si>
    <t>E3</t>
  </si>
  <si>
    <t>P dep 9 days refeeding</t>
  </si>
  <si>
    <t>E4</t>
  </si>
  <si>
    <t>P dep 10 deays refeeding</t>
  </si>
  <si>
    <t>H12</t>
  </si>
  <si>
    <t>RT</t>
  </si>
  <si>
    <t>stdev</t>
  </si>
  <si>
    <t>time (day)</t>
  </si>
  <si>
    <r>
      <rPr>
        <b/>
        <i/>
        <sz val="10"/>
        <rFont val="Arial"/>
        <family val="2"/>
      </rPr>
      <t>Atg8b</t>
    </r>
    <r>
      <rPr>
        <b/>
        <sz val="10"/>
        <rFont val="Arial"/>
        <family val="2"/>
      </rPr>
      <t xml:space="preserve"> duplicate a</t>
    </r>
  </si>
  <si>
    <r>
      <rPr>
        <b/>
        <i/>
        <sz val="10"/>
        <rFont val="Arial"/>
        <family val="2"/>
      </rPr>
      <t>Atg8b</t>
    </r>
    <r>
      <rPr>
        <b/>
        <sz val="10"/>
        <rFont val="Arial"/>
        <family val="2"/>
      </rPr>
      <t xml:space="preserve"> duplicate b</t>
    </r>
  </si>
  <si>
    <r>
      <rPr>
        <b/>
        <i/>
        <sz val="10"/>
        <rFont val="Arial"/>
        <family val="2"/>
      </rPr>
      <t>Atg8b</t>
    </r>
    <r>
      <rPr>
        <b/>
        <sz val="10"/>
        <rFont val="Arial"/>
        <family val="2"/>
      </rPr>
      <t xml:space="preserve"> normalized to tubulin duplicate a</t>
    </r>
  </si>
  <si>
    <r>
      <rPr>
        <b/>
        <i/>
        <sz val="10"/>
        <rFont val="Arial"/>
        <family val="2"/>
      </rPr>
      <t>Atg8b</t>
    </r>
    <r>
      <rPr>
        <b/>
        <sz val="10"/>
        <rFont val="Arial"/>
        <family val="2"/>
      </rPr>
      <t xml:space="preserve"> normalized to tubulin duplicate b</t>
    </r>
  </si>
  <si>
    <t>time (h)</t>
  </si>
  <si>
    <t>tubulin duplicate a</t>
  </si>
  <si>
    <t>tubulin duplicate b</t>
  </si>
  <si>
    <t xml:space="preserve">Emiliania huxleyi cell were grown for 10 days in P replete and P limited media. </t>
  </si>
  <si>
    <t xml:space="preserve">Cultures were sampled daily for gene expression analysis (qPCR) of autophagy related genes. </t>
  </si>
  <si>
    <t xml:space="preserve">All data generated by Adva Shemi.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</si>
</sst>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4" xfId="1" applyFont="1" applyBorder="1"/>
    <xf numFmtId="2" fontId="2" fillId="0" borderId="4" xfId="1" applyNumberFormat="1" applyFont="1" applyBorder="1"/>
    <xf numFmtId="2" fontId="1" fillId="0" borderId="4" xfId="1" applyNumberFormat="1" applyBorder="1"/>
    <xf numFmtId="0" fontId="1" fillId="0" borderId="4" xfId="1" applyBorder="1"/>
    <xf numFmtId="0" fontId="1" fillId="0" borderId="0" xfId="1" applyBorder="1"/>
    <xf numFmtId="0" fontId="2" fillId="0" borderId="0" xfId="1" applyFont="1" applyBorder="1"/>
    <xf numFmtId="2" fontId="2" fillId="0" borderId="0" xfId="1" applyNumberFormat="1" applyFont="1" applyBorder="1"/>
    <xf numFmtId="0" fontId="2" fillId="0" borderId="0" xfId="1" applyFont="1"/>
    <xf numFmtId="0" fontId="3" fillId="0" borderId="0" xfId="1" applyFont="1"/>
    <xf numFmtId="164" fontId="1" fillId="0" borderId="4" xfId="1" applyNumberFormat="1" applyBorder="1"/>
    <xf numFmtId="0" fontId="3" fillId="0" borderId="4" xfId="1" applyFont="1" applyBorder="1"/>
    <xf numFmtId="165" fontId="1" fillId="0" borderId="4" xfId="1" applyNumberFormat="1" applyBorder="1"/>
    <xf numFmtId="164" fontId="3" fillId="0" borderId="4" xfId="1" applyNumberFormat="1" applyFont="1" applyBorder="1"/>
    <xf numFmtId="2" fontId="3" fillId="0" borderId="4" xfId="1" applyNumberFormat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n-US" i="1"/>
              <a:t>atg8b dup b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analysis!$W$21</c:f>
              <c:strCache>
                <c:ptCount val="1"/>
                <c:pt idx="0">
                  <c:v>P limited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analysis!$U$22:$U$32</c:f>
              <c:numCache>
                <c:formatCode>0.00</c:formatCode>
                <c:ptCount val="11"/>
                <c:pt idx="0">
                  <c:v>0.16666666666666666</c:v>
                </c:pt>
                <c:pt idx="1">
                  <c:v>0.33333333333333331</c:v>
                </c:pt>
                <c:pt idx="2">
                  <c:v>1</c:v>
                </c:pt>
                <c:pt idx="3">
                  <c:v>1.1666666666666667</c:v>
                </c:pt>
                <c:pt idx="4">
                  <c:v>2</c:v>
                </c:pt>
                <c:pt idx="5">
                  <c:v>3</c:v>
                </c:pt>
                <c:pt idx="7">
                  <c:v>7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analysis!$W$22:$W$32</c:f>
              <c:numCache>
                <c:formatCode>0.00</c:formatCode>
                <c:ptCount val="11"/>
                <c:pt idx="0">
                  <c:v>73.582723408737408</c:v>
                </c:pt>
                <c:pt idx="1">
                  <c:v>0.63531205651411327</c:v>
                </c:pt>
                <c:pt idx="2">
                  <c:v>0.62538743329661539</c:v>
                </c:pt>
                <c:pt idx="3">
                  <c:v>1.9698286810310817</c:v>
                </c:pt>
                <c:pt idx="4">
                  <c:v>0.42123018538845419</c:v>
                </c:pt>
                <c:pt idx="5">
                  <c:v>4.53835793236758</c:v>
                </c:pt>
                <c:pt idx="7">
                  <c:v>5.1502155893758284</c:v>
                </c:pt>
                <c:pt idx="9">
                  <c:v>7.6810532540826042</c:v>
                </c:pt>
                <c:pt idx="10">
                  <c:v>2.6370066280539417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analysis!$X$21</c:f>
              <c:strCache>
                <c:ptCount val="1"/>
                <c:pt idx="0">
                  <c:v>P limited + ressuply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analysis!$U$22:$U$32</c:f>
              <c:numCache>
                <c:formatCode>0.00</c:formatCode>
                <c:ptCount val="11"/>
                <c:pt idx="0">
                  <c:v>0.16666666666666666</c:v>
                </c:pt>
                <c:pt idx="1">
                  <c:v>0.33333333333333331</c:v>
                </c:pt>
                <c:pt idx="2">
                  <c:v>1</c:v>
                </c:pt>
                <c:pt idx="3">
                  <c:v>1.1666666666666667</c:v>
                </c:pt>
                <c:pt idx="4">
                  <c:v>2</c:v>
                </c:pt>
                <c:pt idx="5">
                  <c:v>3</c:v>
                </c:pt>
                <c:pt idx="7">
                  <c:v>7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analysis!$X$22:$X$32</c:f>
              <c:numCache>
                <c:formatCode>0.00</c:formatCode>
                <c:ptCount val="11"/>
                <c:pt idx="0">
                  <c:v>73.582723408737408</c:v>
                </c:pt>
                <c:pt idx="1">
                  <c:v>0.63531205651411327</c:v>
                </c:pt>
                <c:pt idx="2">
                  <c:v>0.62538743329661539</c:v>
                </c:pt>
                <c:pt idx="3">
                  <c:v>1.9698286810310817</c:v>
                </c:pt>
                <c:pt idx="4">
                  <c:v>0.42123018538845419</c:v>
                </c:pt>
                <c:pt idx="5">
                  <c:v>4.53835793236758</c:v>
                </c:pt>
                <c:pt idx="7">
                  <c:v>5.1502155893758284</c:v>
                </c:pt>
                <c:pt idx="9">
                  <c:v>6.6366294843139212E-3</c:v>
                </c:pt>
                <c:pt idx="10">
                  <c:v>5.3108338930687614E-4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38272"/>
        <c:axId val="88264064"/>
      </c:scatterChart>
      <c:valAx>
        <c:axId val="82838272"/>
        <c:scaling>
          <c:orientation val="minMax"/>
          <c:max val="10"/>
        </c:scaling>
        <c:delete val="0"/>
        <c:axPos val="b"/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264064"/>
        <c:crosses val="autoZero"/>
        <c:crossBetween val="midCat"/>
        <c:majorUnit val="1"/>
      </c:valAx>
      <c:valAx>
        <c:axId val="88264064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expression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82838272"/>
        <c:crosses val="autoZero"/>
        <c:crossBetween val="midCat"/>
      </c:valAx>
    </c:plotArea>
    <c:legend>
      <c:legendPos val="t"/>
      <c:layout/>
      <c:overlay val="0"/>
    </c:legend>
    <c:plotVisOnly val="1"/>
    <c:dispBlanksAs val="span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n-US" i="1"/>
              <a:t>atg8b dup 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analysis!$W$7</c:f>
              <c:strCache>
                <c:ptCount val="1"/>
                <c:pt idx="0">
                  <c:v>P limited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analysis!$U$8:$U$18</c:f>
              <c:numCache>
                <c:formatCode>0.00</c:formatCode>
                <c:ptCount val="11"/>
                <c:pt idx="0">
                  <c:v>0.16666666666666666</c:v>
                </c:pt>
                <c:pt idx="1">
                  <c:v>0.33333333333333331</c:v>
                </c:pt>
                <c:pt idx="2">
                  <c:v>1</c:v>
                </c:pt>
                <c:pt idx="3">
                  <c:v>1.1666666666666667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analysis!$W$8:$W$18</c:f>
              <c:numCache>
                <c:formatCode>0.00</c:formatCode>
                <c:ptCount val="11"/>
                <c:pt idx="0">
                  <c:v>2.6092947275513949</c:v>
                </c:pt>
                <c:pt idx="1">
                  <c:v>1.3649516974590843</c:v>
                </c:pt>
                <c:pt idx="2">
                  <c:v>0.74248569509677786</c:v>
                </c:pt>
                <c:pt idx="3">
                  <c:v>4.9140540813245224</c:v>
                </c:pt>
                <c:pt idx="4">
                  <c:v>8.5485924138624894E-2</c:v>
                </c:pt>
                <c:pt idx="5">
                  <c:v>3.8726403659810718</c:v>
                </c:pt>
                <c:pt idx="6">
                  <c:v>1.5760488485122934</c:v>
                </c:pt>
                <c:pt idx="7">
                  <c:v>1.6114919872152347</c:v>
                </c:pt>
                <c:pt idx="8">
                  <c:v>9.771754207708538</c:v>
                </c:pt>
                <c:pt idx="9">
                  <c:v>0.84786322980283879</c:v>
                </c:pt>
                <c:pt idx="10">
                  <c:v>235.24114087147365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analysis!$X$7</c:f>
              <c:strCache>
                <c:ptCount val="1"/>
                <c:pt idx="0">
                  <c:v>P limited + ressuply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analysis!$U$8:$U$18</c:f>
              <c:numCache>
                <c:formatCode>0.00</c:formatCode>
                <c:ptCount val="11"/>
                <c:pt idx="0">
                  <c:v>0.16666666666666666</c:v>
                </c:pt>
                <c:pt idx="1">
                  <c:v>0.33333333333333331</c:v>
                </c:pt>
                <c:pt idx="2">
                  <c:v>1</c:v>
                </c:pt>
                <c:pt idx="3">
                  <c:v>1.1666666666666667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analysis!$X$8:$X$18</c:f>
              <c:numCache>
                <c:formatCode>0.00</c:formatCode>
                <c:ptCount val="11"/>
                <c:pt idx="0">
                  <c:v>2.6092947275513949</c:v>
                </c:pt>
                <c:pt idx="1">
                  <c:v>1.3649516974590843</c:v>
                </c:pt>
                <c:pt idx="2">
                  <c:v>0.74248569509677786</c:v>
                </c:pt>
                <c:pt idx="3">
                  <c:v>4.9140540813245224</c:v>
                </c:pt>
                <c:pt idx="4">
                  <c:v>8.5485924138624894E-2</c:v>
                </c:pt>
                <c:pt idx="5">
                  <c:v>3.8726403659810718</c:v>
                </c:pt>
                <c:pt idx="6">
                  <c:v>1.5760488485122934</c:v>
                </c:pt>
                <c:pt idx="7">
                  <c:v>1.6114919872152347</c:v>
                </c:pt>
                <c:pt idx="8">
                  <c:v>2.9849552467493052</c:v>
                </c:pt>
                <c:pt idx="9">
                  <c:v>0.1637681991749044</c:v>
                </c:pt>
                <c:pt idx="10">
                  <c:v>20.083541650609259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6960"/>
        <c:axId val="82867328"/>
      </c:scatterChart>
      <c:valAx>
        <c:axId val="82856960"/>
        <c:scaling>
          <c:orientation val="minMax"/>
          <c:max val="10"/>
        </c:scaling>
        <c:delete val="0"/>
        <c:axPos val="b"/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867328"/>
        <c:crosses val="autoZero"/>
        <c:crossBetween val="midCat"/>
        <c:majorUnit val="1"/>
      </c:valAx>
      <c:valAx>
        <c:axId val="8286732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expression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8285696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n-US" i="1"/>
              <a:t>atg8b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analysis!$W$35</c:f>
              <c:strCache>
                <c:ptCount val="1"/>
                <c:pt idx="0">
                  <c:v>P limited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analysis!$W$50:$W$60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4.8317950033044914</c:v>
                  </c:pt>
                  <c:pt idx="10">
                    <c:v>164.47596065554811</c:v>
                  </c:pt>
                </c:numCache>
              </c:numRef>
            </c:plus>
            <c:minus>
              <c:numRef>
                <c:f>analysis!$W$50:$W$60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4.8317950033044914</c:v>
                  </c:pt>
                  <c:pt idx="10">
                    <c:v>164.47596065554811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analysis!$U$36:$U$46</c:f>
              <c:numCache>
                <c:formatCode>0.00</c:formatCode>
                <c:ptCount val="11"/>
                <c:pt idx="0">
                  <c:v>0.16666666666666666</c:v>
                </c:pt>
                <c:pt idx="1">
                  <c:v>0.33333333333333331</c:v>
                </c:pt>
                <c:pt idx="2">
                  <c:v>1</c:v>
                </c:pt>
                <c:pt idx="3">
                  <c:v>1.1666666666666667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analysis!$W$36:$W$46</c:f>
              <c:numCache>
                <c:formatCode>0.000</c:formatCode>
                <c:ptCount val="11"/>
                <c:pt idx="0">
                  <c:v>38.096009068144404</c:v>
                </c:pt>
                <c:pt idx="1">
                  <c:v>1.0001318769865988</c:v>
                </c:pt>
                <c:pt idx="2">
                  <c:v>0.68393656419669657</c:v>
                </c:pt>
                <c:pt idx="3">
                  <c:v>3.4419413811778021</c:v>
                </c:pt>
                <c:pt idx="4">
                  <c:v>0.25335805476353956</c:v>
                </c:pt>
                <c:pt idx="5">
                  <c:v>4.2054991491743259</c:v>
                </c:pt>
                <c:pt idx="6">
                  <c:v>1.5760488485122934</c:v>
                </c:pt>
                <c:pt idx="7">
                  <c:v>3.3808537882955316</c:v>
                </c:pt>
                <c:pt idx="8">
                  <c:v>9.771754207708538</c:v>
                </c:pt>
                <c:pt idx="9">
                  <c:v>4.2644582419427213</c:v>
                </c:pt>
                <c:pt idx="10">
                  <c:v>118.93907374976379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analysis!$X$35</c:f>
              <c:strCache>
                <c:ptCount val="1"/>
                <c:pt idx="0">
                  <c:v>P limited + ressuply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analysis!$X$50:$X$60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0.11110879846670312</c:v>
                  </c:pt>
                  <c:pt idx="10">
                    <c:v>14.200832958722319</c:v>
                  </c:pt>
                </c:numCache>
              </c:numRef>
            </c:plus>
            <c:minus>
              <c:numRef>
                <c:f>analysis!$X$50:$X$60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0.11110879846670312</c:v>
                  </c:pt>
                  <c:pt idx="10">
                    <c:v>14.200832958722319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analysis!$U$36:$U$46</c:f>
              <c:numCache>
                <c:formatCode>0.00</c:formatCode>
                <c:ptCount val="11"/>
                <c:pt idx="0">
                  <c:v>0.16666666666666666</c:v>
                </c:pt>
                <c:pt idx="1">
                  <c:v>0.33333333333333331</c:v>
                </c:pt>
                <c:pt idx="2">
                  <c:v>1</c:v>
                </c:pt>
                <c:pt idx="3">
                  <c:v>1.1666666666666667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analysis!$X$36:$X$46</c:f>
              <c:numCache>
                <c:formatCode>0.000</c:formatCode>
                <c:ptCount val="11"/>
                <c:pt idx="0">
                  <c:v>38.096009068144404</c:v>
                </c:pt>
                <c:pt idx="1">
                  <c:v>1.0001318769865988</c:v>
                </c:pt>
                <c:pt idx="2">
                  <c:v>0.68393656419669657</c:v>
                </c:pt>
                <c:pt idx="3">
                  <c:v>3.4419413811778021</c:v>
                </c:pt>
                <c:pt idx="4">
                  <c:v>0.25335805476353956</c:v>
                </c:pt>
                <c:pt idx="5">
                  <c:v>4.2054991491743259</c:v>
                </c:pt>
                <c:pt idx="6">
                  <c:v>1.5760488485122934</c:v>
                </c:pt>
                <c:pt idx="7">
                  <c:v>3.3808537882955316</c:v>
                </c:pt>
                <c:pt idx="8">
                  <c:v>2.9849552467493052</c:v>
                </c:pt>
                <c:pt idx="9">
                  <c:v>8.5202414329609164E-2</c:v>
                </c:pt>
                <c:pt idx="10">
                  <c:v>10.042036366999284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04128"/>
        <c:axId val="83510400"/>
      </c:scatterChart>
      <c:valAx>
        <c:axId val="8350412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510400"/>
        <c:crosses val="autoZero"/>
        <c:crossBetween val="midCat"/>
        <c:majorUnit val="1"/>
      </c:valAx>
      <c:valAx>
        <c:axId val="83510400"/>
        <c:scaling>
          <c:logBase val="10"/>
          <c:orientation val="minMax"/>
          <c:min val="1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expression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3504128"/>
        <c:crosses val="autoZero"/>
        <c:crossBetween val="midCat"/>
      </c:valAx>
    </c:plotArea>
    <c:legend>
      <c:legendPos val="t"/>
      <c:layout/>
      <c:overlay val="0"/>
    </c:legend>
    <c:plotVisOnly val="1"/>
    <c:dispBlanksAs val="span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n-US" i="1"/>
              <a:t>atg8b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analysis!$W$35</c:f>
              <c:strCache>
                <c:ptCount val="1"/>
                <c:pt idx="0">
                  <c:v>P limited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analysis!$W$50:$W$60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4.8317950033044914</c:v>
                  </c:pt>
                  <c:pt idx="10">
                    <c:v>164.47596065554811</c:v>
                  </c:pt>
                </c:numCache>
              </c:numRef>
            </c:plus>
            <c:minus>
              <c:numRef>
                <c:f>analysis!$W$50:$W$60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4.8317950033044914</c:v>
                  </c:pt>
                  <c:pt idx="10">
                    <c:v>164.47596065554811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analysis!$T$37:$T$42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24</c:v>
                </c:pt>
                <c:pt idx="3">
                  <c:v>28</c:v>
                </c:pt>
                <c:pt idx="4">
                  <c:v>48</c:v>
                </c:pt>
                <c:pt idx="5">
                  <c:v>72</c:v>
                </c:pt>
              </c:numCache>
            </c:numRef>
          </c:xVal>
          <c:yVal>
            <c:numRef>
              <c:f>analysis!$W$36:$W$41</c:f>
              <c:numCache>
                <c:formatCode>0.000</c:formatCode>
                <c:ptCount val="6"/>
                <c:pt idx="0">
                  <c:v>38.096009068144404</c:v>
                </c:pt>
                <c:pt idx="1">
                  <c:v>1.0001318769865988</c:v>
                </c:pt>
                <c:pt idx="2">
                  <c:v>0.68393656419669657</c:v>
                </c:pt>
                <c:pt idx="3">
                  <c:v>3.4419413811778021</c:v>
                </c:pt>
                <c:pt idx="4">
                  <c:v>0.25335805476353956</c:v>
                </c:pt>
                <c:pt idx="5">
                  <c:v>4.2054991491743259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3936"/>
        <c:axId val="83546112"/>
      </c:scatterChart>
      <c:valAx>
        <c:axId val="83543936"/>
        <c:scaling>
          <c:orientation val="minMax"/>
          <c:max val="7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since phosphate limitation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546112"/>
        <c:crosses val="autoZero"/>
        <c:crossBetween val="midCat"/>
        <c:majorUnit val="8"/>
      </c:valAx>
      <c:valAx>
        <c:axId val="83546112"/>
        <c:scaling>
          <c:logBase val="10"/>
          <c:orientation val="minMax"/>
          <c:min val="1.0000000000000002E-2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relative expression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3543936"/>
        <c:crosses val="autoZero"/>
        <c:crossBetween val="midCat"/>
      </c:valAx>
    </c:plotArea>
    <c:legend>
      <c:legendPos val="t"/>
      <c:layout/>
      <c:overlay val="0"/>
    </c:legend>
    <c:plotVisOnly val="1"/>
    <c:dispBlanksAs val="span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n-US" i="1"/>
              <a:t>atg8b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analysis!$W$35</c:f>
              <c:strCache>
                <c:ptCount val="1"/>
                <c:pt idx="0">
                  <c:v>P limited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analysis!$W$50:$W$60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4.8317950033044914</c:v>
                  </c:pt>
                  <c:pt idx="10">
                    <c:v>164.47596065554811</c:v>
                  </c:pt>
                </c:numCache>
              </c:numRef>
            </c:plus>
            <c:minus>
              <c:numRef>
                <c:f>analysis!$W$50:$W$60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4.8317950033044914</c:v>
                  </c:pt>
                  <c:pt idx="10">
                    <c:v>164.47596065554811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analysis!$T$44:$T$47</c:f>
              <c:numCache>
                <c:formatCode>General</c:formatCode>
                <c:ptCount val="4"/>
                <c:pt idx="0">
                  <c:v>-24</c:v>
                </c:pt>
                <c:pt idx="1">
                  <c:v>4</c:v>
                </c:pt>
                <c:pt idx="2">
                  <c:v>24</c:v>
                </c:pt>
              </c:numCache>
            </c:numRef>
          </c:xVal>
          <c:yVal>
            <c:numRef>
              <c:f>analysis!$W$43:$W$46</c:f>
              <c:numCache>
                <c:formatCode>0.000</c:formatCode>
                <c:ptCount val="4"/>
                <c:pt idx="0">
                  <c:v>3.3808537882955316</c:v>
                </c:pt>
                <c:pt idx="1">
                  <c:v>9.771754207708538</c:v>
                </c:pt>
                <c:pt idx="2">
                  <c:v>4.2644582419427213</c:v>
                </c:pt>
                <c:pt idx="3">
                  <c:v>118.93907374976379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analysis!$X$35</c:f>
              <c:strCache>
                <c:ptCount val="1"/>
                <c:pt idx="0">
                  <c:v>P limited + ressuply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analysis!$X$50:$X$60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0.11110879846670312</c:v>
                  </c:pt>
                  <c:pt idx="10">
                    <c:v>14.200832958722319</c:v>
                  </c:pt>
                </c:numCache>
              </c:numRef>
            </c:plus>
            <c:minus>
              <c:numRef>
                <c:f>analysis!$X$50:$X$60</c:f>
                <c:numCache>
                  <c:formatCode>General</c:formatCode>
                  <c:ptCount val="11"/>
                  <c:pt idx="0">
                    <c:v>50.185792704526428</c:v>
                  </c:pt>
                  <c:pt idx="1">
                    <c:v>0.51593313793470696</c:v>
                  </c:pt>
                  <c:pt idx="2">
                    <c:v>8.2800974984052547E-2</c:v>
                  </c:pt>
                  <c:pt idx="3">
                    <c:v>2.0818817458891692</c:v>
                  </c:pt>
                  <c:pt idx="4">
                    <c:v>0.23740704387422201</c:v>
                  </c:pt>
                  <c:pt idx="5">
                    <c:v>0.47073340554690563</c:v>
                  </c:pt>
                  <c:pt idx="6">
                    <c:v>0</c:v>
                  </c:pt>
                  <c:pt idx="7">
                    <c:v>2.5022554558326413</c:v>
                  </c:pt>
                  <c:pt idx="8">
                    <c:v>0</c:v>
                  </c:pt>
                  <c:pt idx="9">
                    <c:v>0.11110879846670312</c:v>
                  </c:pt>
                  <c:pt idx="10">
                    <c:v>14.200832958722319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analysis!$T$44:$T$47</c:f>
              <c:numCache>
                <c:formatCode>General</c:formatCode>
                <c:ptCount val="4"/>
                <c:pt idx="0">
                  <c:v>-24</c:v>
                </c:pt>
                <c:pt idx="1">
                  <c:v>4</c:v>
                </c:pt>
                <c:pt idx="2">
                  <c:v>24</c:v>
                </c:pt>
              </c:numCache>
            </c:numRef>
          </c:xVal>
          <c:yVal>
            <c:numRef>
              <c:f>analysis!$X$43:$X$46</c:f>
              <c:numCache>
                <c:formatCode>0.000</c:formatCode>
                <c:ptCount val="4"/>
                <c:pt idx="0">
                  <c:v>3.3808537882955316</c:v>
                </c:pt>
                <c:pt idx="1">
                  <c:v>2.9849552467493052</c:v>
                </c:pt>
                <c:pt idx="2">
                  <c:v>8.5202414329609164E-2</c:v>
                </c:pt>
                <c:pt idx="3">
                  <c:v>10.042036366999284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45056"/>
        <c:axId val="84459520"/>
      </c:scatterChart>
      <c:valAx>
        <c:axId val="84445056"/>
        <c:scaling>
          <c:orientation val="minMax"/>
          <c:max val="52"/>
          <c:min val="-2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since phosphate</a:t>
                </a:r>
                <a:r>
                  <a:rPr lang="en-US" baseline="0"/>
                  <a:t> resupply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459520"/>
        <c:crosses val="autoZero"/>
        <c:crossBetween val="midCat"/>
        <c:majorUnit val="8"/>
      </c:valAx>
      <c:valAx>
        <c:axId val="84459520"/>
        <c:scaling>
          <c:logBase val="10"/>
          <c:orientation val="minMax"/>
          <c:min val="1.0000000000000002E-2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relative expression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low"/>
        <c:crossAx val="84445056"/>
        <c:crosses val="autoZero"/>
        <c:crossBetween val="midCat"/>
      </c:valAx>
    </c:plotArea>
    <c:legend>
      <c:legendPos val="t"/>
      <c:layout/>
      <c:overlay val="0"/>
    </c:legend>
    <c:plotVisOnly val="1"/>
    <c:dispBlanksAs val="span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19</xdr:row>
      <xdr:rowOff>133350</xdr:rowOff>
    </xdr:from>
    <xdr:to>
      <xdr:col>30</xdr:col>
      <xdr:colOff>495300</xdr:colOff>
      <xdr:row>34</xdr:row>
      <xdr:rowOff>133350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104775</xdr:colOff>
      <xdr:row>4</xdr:row>
      <xdr:rowOff>133350</xdr:rowOff>
    </xdr:from>
    <xdr:to>
      <xdr:col>30</xdr:col>
      <xdr:colOff>485775</xdr:colOff>
      <xdr:row>19</xdr:row>
      <xdr:rowOff>133350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114300</xdr:colOff>
      <xdr:row>34</xdr:row>
      <xdr:rowOff>152400</xdr:rowOff>
    </xdr:from>
    <xdr:to>
      <xdr:col>30</xdr:col>
      <xdr:colOff>476250</xdr:colOff>
      <xdr:row>50</xdr:row>
      <xdr:rowOff>47625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123825</xdr:colOff>
      <xdr:row>50</xdr:row>
      <xdr:rowOff>85725</xdr:rowOff>
    </xdr:from>
    <xdr:to>
      <xdr:col>30</xdr:col>
      <xdr:colOff>514350</xdr:colOff>
      <xdr:row>65</xdr:row>
      <xdr:rowOff>142875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571500</xdr:colOff>
      <xdr:row>50</xdr:row>
      <xdr:rowOff>66675</xdr:rowOff>
    </xdr:from>
    <xdr:to>
      <xdr:col>37</xdr:col>
      <xdr:colOff>419100</xdr:colOff>
      <xdr:row>65</xdr:row>
      <xdr:rowOff>142875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workbookViewId="0">
      <selection activeCell="C4" sqref="C4"/>
    </sheetView>
  </sheetViews>
  <sheetFormatPr defaultRowHeight="13.2" x14ac:dyDescent="0.25"/>
  <cols>
    <col min="1" max="1" width="10.44140625" style="1" customWidth="1"/>
    <col min="2" max="2" width="22.109375" style="1" customWidth="1"/>
    <col min="3" max="3" width="13.33203125" style="1" bestFit="1" customWidth="1"/>
    <col min="4" max="4" width="3.5546875" style="1" customWidth="1"/>
    <col min="5" max="5" width="9.109375" style="1" customWidth="1"/>
    <col min="6" max="6" width="7.88671875" style="1" customWidth="1"/>
    <col min="7" max="7" width="9.6640625" style="1" customWidth="1"/>
    <col min="8" max="8" width="16.5546875" style="1" customWidth="1"/>
    <col min="9" max="9" width="18.88671875" style="1" customWidth="1"/>
    <col min="10" max="10" width="3.33203125" style="1" customWidth="1"/>
    <col min="11" max="12" width="9.109375" style="1"/>
    <col min="13" max="13" width="19" style="1" bestFit="1" customWidth="1"/>
    <col min="14" max="14" width="19" style="1" customWidth="1"/>
    <col min="15" max="15" width="4.33203125" style="1" customWidth="1"/>
    <col min="16" max="16" width="9.33203125" style="1" bestFit="1" customWidth="1"/>
    <col min="17" max="17" width="9.5546875" style="1" bestFit="1" customWidth="1"/>
    <col min="18" max="18" width="9.33203125" style="1" bestFit="1" customWidth="1"/>
    <col min="19" max="19" width="19.44140625" style="1" bestFit="1" customWidth="1"/>
    <col min="20" max="20" width="9.109375" style="1"/>
    <col min="21" max="21" width="9.109375" style="10"/>
    <col min="22" max="22" width="9.33203125" style="10" bestFit="1" customWidth="1"/>
    <col min="23" max="23" width="12.5546875" style="10" bestFit="1" customWidth="1"/>
    <col min="24" max="24" width="19.33203125" style="10" bestFit="1" customWidth="1"/>
    <col min="25" max="256" width="9.109375" style="1"/>
    <col min="257" max="257" width="13.33203125" style="1" bestFit="1" customWidth="1"/>
    <col min="258" max="268" width="9.109375" style="1"/>
    <col min="269" max="269" width="19.109375" style="1" bestFit="1" customWidth="1"/>
    <col min="270" max="274" width="9.109375" style="1"/>
    <col min="275" max="275" width="19.33203125" style="1" bestFit="1" customWidth="1"/>
    <col min="276" max="512" width="9.109375" style="1"/>
    <col min="513" max="513" width="13.33203125" style="1" bestFit="1" customWidth="1"/>
    <col min="514" max="524" width="9.109375" style="1"/>
    <col min="525" max="525" width="19.109375" style="1" bestFit="1" customWidth="1"/>
    <col min="526" max="530" width="9.109375" style="1"/>
    <col min="531" max="531" width="19.33203125" style="1" bestFit="1" customWidth="1"/>
    <col min="532" max="768" width="9.109375" style="1"/>
    <col min="769" max="769" width="13.33203125" style="1" bestFit="1" customWidth="1"/>
    <col min="770" max="780" width="9.109375" style="1"/>
    <col min="781" max="781" width="19.109375" style="1" bestFit="1" customWidth="1"/>
    <col min="782" max="786" width="9.109375" style="1"/>
    <col min="787" max="787" width="19.33203125" style="1" bestFit="1" customWidth="1"/>
    <col min="788" max="1024" width="9.109375" style="1"/>
    <col min="1025" max="1025" width="13.33203125" style="1" bestFit="1" customWidth="1"/>
    <col min="1026" max="1036" width="9.109375" style="1"/>
    <col min="1037" max="1037" width="19.109375" style="1" bestFit="1" customWidth="1"/>
    <col min="1038" max="1042" width="9.109375" style="1"/>
    <col min="1043" max="1043" width="19.33203125" style="1" bestFit="1" customWidth="1"/>
    <col min="1044" max="1280" width="9.109375" style="1"/>
    <col min="1281" max="1281" width="13.33203125" style="1" bestFit="1" customWidth="1"/>
    <col min="1282" max="1292" width="9.109375" style="1"/>
    <col min="1293" max="1293" width="19.109375" style="1" bestFit="1" customWidth="1"/>
    <col min="1294" max="1298" width="9.109375" style="1"/>
    <col min="1299" max="1299" width="19.33203125" style="1" bestFit="1" customWidth="1"/>
    <col min="1300" max="1536" width="9.109375" style="1"/>
    <col min="1537" max="1537" width="13.33203125" style="1" bestFit="1" customWidth="1"/>
    <col min="1538" max="1548" width="9.109375" style="1"/>
    <col min="1549" max="1549" width="19.109375" style="1" bestFit="1" customWidth="1"/>
    <col min="1550" max="1554" width="9.109375" style="1"/>
    <col min="1555" max="1555" width="19.33203125" style="1" bestFit="1" customWidth="1"/>
    <col min="1556" max="1792" width="9.109375" style="1"/>
    <col min="1793" max="1793" width="13.33203125" style="1" bestFit="1" customWidth="1"/>
    <col min="1794" max="1804" width="9.109375" style="1"/>
    <col min="1805" max="1805" width="19.109375" style="1" bestFit="1" customWidth="1"/>
    <col min="1806" max="1810" width="9.109375" style="1"/>
    <col min="1811" max="1811" width="19.33203125" style="1" bestFit="1" customWidth="1"/>
    <col min="1812" max="2048" width="9.109375" style="1"/>
    <col min="2049" max="2049" width="13.33203125" style="1" bestFit="1" customWidth="1"/>
    <col min="2050" max="2060" width="9.109375" style="1"/>
    <col min="2061" max="2061" width="19.109375" style="1" bestFit="1" customWidth="1"/>
    <col min="2062" max="2066" width="9.109375" style="1"/>
    <col min="2067" max="2067" width="19.33203125" style="1" bestFit="1" customWidth="1"/>
    <col min="2068" max="2304" width="9.109375" style="1"/>
    <col min="2305" max="2305" width="13.33203125" style="1" bestFit="1" customWidth="1"/>
    <col min="2306" max="2316" width="9.109375" style="1"/>
    <col min="2317" max="2317" width="19.109375" style="1" bestFit="1" customWidth="1"/>
    <col min="2318" max="2322" width="9.109375" style="1"/>
    <col min="2323" max="2323" width="19.33203125" style="1" bestFit="1" customWidth="1"/>
    <col min="2324" max="2560" width="9.109375" style="1"/>
    <col min="2561" max="2561" width="13.33203125" style="1" bestFit="1" customWidth="1"/>
    <col min="2562" max="2572" width="9.109375" style="1"/>
    <col min="2573" max="2573" width="19.109375" style="1" bestFit="1" customWidth="1"/>
    <col min="2574" max="2578" width="9.109375" style="1"/>
    <col min="2579" max="2579" width="19.33203125" style="1" bestFit="1" customWidth="1"/>
    <col min="2580" max="2816" width="9.109375" style="1"/>
    <col min="2817" max="2817" width="13.33203125" style="1" bestFit="1" customWidth="1"/>
    <col min="2818" max="2828" width="9.109375" style="1"/>
    <col min="2829" max="2829" width="19.109375" style="1" bestFit="1" customWidth="1"/>
    <col min="2830" max="2834" width="9.109375" style="1"/>
    <col min="2835" max="2835" width="19.33203125" style="1" bestFit="1" customWidth="1"/>
    <col min="2836" max="3072" width="9.109375" style="1"/>
    <col min="3073" max="3073" width="13.33203125" style="1" bestFit="1" customWidth="1"/>
    <col min="3074" max="3084" width="9.109375" style="1"/>
    <col min="3085" max="3085" width="19.109375" style="1" bestFit="1" customWidth="1"/>
    <col min="3086" max="3090" width="9.109375" style="1"/>
    <col min="3091" max="3091" width="19.33203125" style="1" bestFit="1" customWidth="1"/>
    <col min="3092" max="3328" width="9.109375" style="1"/>
    <col min="3329" max="3329" width="13.33203125" style="1" bestFit="1" customWidth="1"/>
    <col min="3330" max="3340" width="9.109375" style="1"/>
    <col min="3341" max="3341" width="19.109375" style="1" bestFit="1" customWidth="1"/>
    <col min="3342" max="3346" width="9.109375" style="1"/>
    <col min="3347" max="3347" width="19.33203125" style="1" bestFit="1" customWidth="1"/>
    <col min="3348" max="3584" width="9.109375" style="1"/>
    <col min="3585" max="3585" width="13.33203125" style="1" bestFit="1" customWidth="1"/>
    <col min="3586" max="3596" width="9.109375" style="1"/>
    <col min="3597" max="3597" width="19.109375" style="1" bestFit="1" customWidth="1"/>
    <col min="3598" max="3602" width="9.109375" style="1"/>
    <col min="3603" max="3603" width="19.33203125" style="1" bestFit="1" customWidth="1"/>
    <col min="3604" max="3840" width="9.109375" style="1"/>
    <col min="3841" max="3841" width="13.33203125" style="1" bestFit="1" customWidth="1"/>
    <col min="3842" max="3852" width="9.109375" style="1"/>
    <col min="3853" max="3853" width="19.109375" style="1" bestFit="1" customWidth="1"/>
    <col min="3854" max="3858" width="9.109375" style="1"/>
    <col min="3859" max="3859" width="19.33203125" style="1" bestFit="1" customWidth="1"/>
    <col min="3860" max="4096" width="9.109375" style="1"/>
    <col min="4097" max="4097" width="13.33203125" style="1" bestFit="1" customWidth="1"/>
    <col min="4098" max="4108" width="9.109375" style="1"/>
    <col min="4109" max="4109" width="19.109375" style="1" bestFit="1" customWidth="1"/>
    <col min="4110" max="4114" width="9.109375" style="1"/>
    <col min="4115" max="4115" width="19.33203125" style="1" bestFit="1" customWidth="1"/>
    <col min="4116" max="4352" width="9.109375" style="1"/>
    <col min="4353" max="4353" width="13.33203125" style="1" bestFit="1" customWidth="1"/>
    <col min="4354" max="4364" width="9.109375" style="1"/>
    <col min="4365" max="4365" width="19.109375" style="1" bestFit="1" customWidth="1"/>
    <col min="4366" max="4370" width="9.109375" style="1"/>
    <col min="4371" max="4371" width="19.33203125" style="1" bestFit="1" customWidth="1"/>
    <col min="4372" max="4608" width="9.109375" style="1"/>
    <col min="4609" max="4609" width="13.33203125" style="1" bestFit="1" customWidth="1"/>
    <col min="4610" max="4620" width="9.109375" style="1"/>
    <col min="4621" max="4621" width="19.109375" style="1" bestFit="1" customWidth="1"/>
    <col min="4622" max="4626" width="9.109375" style="1"/>
    <col min="4627" max="4627" width="19.33203125" style="1" bestFit="1" customWidth="1"/>
    <col min="4628" max="4864" width="9.109375" style="1"/>
    <col min="4865" max="4865" width="13.33203125" style="1" bestFit="1" customWidth="1"/>
    <col min="4866" max="4876" width="9.109375" style="1"/>
    <col min="4877" max="4877" width="19.109375" style="1" bestFit="1" customWidth="1"/>
    <col min="4878" max="4882" width="9.109375" style="1"/>
    <col min="4883" max="4883" width="19.33203125" style="1" bestFit="1" customWidth="1"/>
    <col min="4884" max="5120" width="9.109375" style="1"/>
    <col min="5121" max="5121" width="13.33203125" style="1" bestFit="1" customWidth="1"/>
    <col min="5122" max="5132" width="9.109375" style="1"/>
    <col min="5133" max="5133" width="19.109375" style="1" bestFit="1" customWidth="1"/>
    <col min="5134" max="5138" width="9.109375" style="1"/>
    <col min="5139" max="5139" width="19.33203125" style="1" bestFit="1" customWidth="1"/>
    <col min="5140" max="5376" width="9.109375" style="1"/>
    <col min="5377" max="5377" width="13.33203125" style="1" bestFit="1" customWidth="1"/>
    <col min="5378" max="5388" width="9.109375" style="1"/>
    <col min="5389" max="5389" width="19.109375" style="1" bestFit="1" customWidth="1"/>
    <col min="5390" max="5394" width="9.109375" style="1"/>
    <col min="5395" max="5395" width="19.33203125" style="1" bestFit="1" customWidth="1"/>
    <col min="5396" max="5632" width="9.109375" style="1"/>
    <col min="5633" max="5633" width="13.33203125" style="1" bestFit="1" customWidth="1"/>
    <col min="5634" max="5644" width="9.109375" style="1"/>
    <col min="5645" max="5645" width="19.109375" style="1" bestFit="1" customWidth="1"/>
    <col min="5646" max="5650" width="9.109375" style="1"/>
    <col min="5651" max="5651" width="19.33203125" style="1" bestFit="1" customWidth="1"/>
    <col min="5652" max="5888" width="9.109375" style="1"/>
    <col min="5889" max="5889" width="13.33203125" style="1" bestFit="1" customWidth="1"/>
    <col min="5890" max="5900" width="9.109375" style="1"/>
    <col min="5901" max="5901" width="19.109375" style="1" bestFit="1" customWidth="1"/>
    <col min="5902" max="5906" width="9.109375" style="1"/>
    <col min="5907" max="5907" width="19.33203125" style="1" bestFit="1" customWidth="1"/>
    <col min="5908" max="6144" width="9.109375" style="1"/>
    <col min="6145" max="6145" width="13.33203125" style="1" bestFit="1" customWidth="1"/>
    <col min="6146" max="6156" width="9.109375" style="1"/>
    <col min="6157" max="6157" width="19.109375" style="1" bestFit="1" customWidth="1"/>
    <col min="6158" max="6162" width="9.109375" style="1"/>
    <col min="6163" max="6163" width="19.33203125" style="1" bestFit="1" customWidth="1"/>
    <col min="6164" max="6400" width="9.109375" style="1"/>
    <col min="6401" max="6401" width="13.33203125" style="1" bestFit="1" customWidth="1"/>
    <col min="6402" max="6412" width="9.109375" style="1"/>
    <col min="6413" max="6413" width="19.109375" style="1" bestFit="1" customWidth="1"/>
    <col min="6414" max="6418" width="9.109375" style="1"/>
    <col min="6419" max="6419" width="19.33203125" style="1" bestFit="1" customWidth="1"/>
    <col min="6420" max="6656" width="9.109375" style="1"/>
    <col min="6657" max="6657" width="13.33203125" style="1" bestFit="1" customWidth="1"/>
    <col min="6658" max="6668" width="9.109375" style="1"/>
    <col min="6669" max="6669" width="19.109375" style="1" bestFit="1" customWidth="1"/>
    <col min="6670" max="6674" width="9.109375" style="1"/>
    <col min="6675" max="6675" width="19.33203125" style="1" bestFit="1" customWidth="1"/>
    <col min="6676" max="6912" width="9.109375" style="1"/>
    <col min="6913" max="6913" width="13.33203125" style="1" bestFit="1" customWidth="1"/>
    <col min="6914" max="6924" width="9.109375" style="1"/>
    <col min="6925" max="6925" width="19.109375" style="1" bestFit="1" customWidth="1"/>
    <col min="6926" max="6930" width="9.109375" style="1"/>
    <col min="6931" max="6931" width="19.33203125" style="1" bestFit="1" customWidth="1"/>
    <col min="6932" max="7168" width="9.109375" style="1"/>
    <col min="7169" max="7169" width="13.33203125" style="1" bestFit="1" customWidth="1"/>
    <col min="7170" max="7180" width="9.109375" style="1"/>
    <col min="7181" max="7181" width="19.109375" style="1" bestFit="1" customWidth="1"/>
    <col min="7182" max="7186" width="9.109375" style="1"/>
    <col min="7187" max="7187" width="19.33203125" style="1" bestFit="1" customWidth="1"/>
    <col min="7188" max="7424" width="9.109375" style="1"/>
    <col min="7425" max="7425" width="13.33203125" style="1" bestFit="1" customWidth="1"/>
    <col min="7426" max="7436" width="9.109375" style="1"/>
    <col min="7437" max="7437" width="19.109375" style="1" bestFit="1" customWidth="1"/>
    <col min="7438" max="7442" width="9.109375" style="1"/>
    <col min="7443" max="7443" width="19.33203125" style="1" bestFit="1" customWidth="1"/>
    <col min="7444" max="7680" width="9.109375" style="1"/>
    <col min="7681" max="7681" width="13.33203125" style="1" bestFit="1" customWidth="1"/>
    <col min="7682" max="7692" width="9.109375" style="1"/>
    <col min="7693" max="7693" width="19.109375" style="1" bestFit="1" customWidth="1"/>
    <col min="7694" max="7698" width="9.109375" style="1"/>
    <col min="7699" max="7699" width="19.33203125" style="1" bestFit="1" customWidth="1"/>
    <col min="7700" max="7936" width="9.109375" style="1"/>
    <col min="7937" max="7937" width="13.33203125" style="1" bestFit="1" customWidth="1"/>
    <col min="7938" max="7948" width="9.109375" style="1"/>
    <col min="7949" max="7949" width="19.109375" style="1" bestFit="1" customWidth="1"/>
    <col min="7950" max="7954" width="9.109375" style="1"/>
    <col min="7955" max="7955" width="19.33203125" style="1" bestFit="1" customWidth="1"/>
    <col min="7956" max="8192" width="9.109375" style="1"/>
    <col min="8193" max="8193" width="13.33203125" style="1" bestFit="1" customWidth="1"/>
    <col min="8194" max="8204" width="9.109375" style="1"/>
    <col min="8205" max="8205" width="19.109375" style="1" bestFit="1" customWidth="1"/>
    <col min="8206" max="8210" width="9.109375" style="1"/>
    <col min="8211" max="8211" width="19.33203125" style="1" bestFit="1" customWidth="1"/>
    <col min="8212" max="8448" width="9.109375" style="1"/>
    <col min="8449" max="8449" width="13.33203125" style="1" bestFit="1" customWidth="1"/>
    <col min="8450" max="8460" width="9.109375" style="1"/>
    <col min="8461" max="8461" width="19.109375" style="1" bestFit="1" customWidth="1"/>
    <col min="8462" max="8466" width="9.109375" style="1"/>
    <col min="8467" max="8467" width="19.33203125" style="1" bestFit="1" customWidth="1"/>
    <col min="8468" max="8704" width="9.109375" style="1"/>
    <col min="8705" max="8705" width="13.33203125" style="1" bestFit="1" customWidth="1"/>
    <col min="8706" max="8716" width="9.109375" style="1"/>
    <col min="8717" max="8717" width="19.109375" style="1" bestFit="1" customWidth="1"/>
    <col min="8718" max="8722" width="9.109375" style="1"/>
    <col min="8723" max="8723" width="19.33203125" style="1" bestFit="1" customWidth="1"/>
    <col min="8724" max="8960" width="9.109375" style="1"/>
    <col min="8961" max="8961" width="13.33203125" style="1" bestFit="1" customWidth="1"/>
    <col min="8962" max="8972" width="9.109375" style="1"/>
    <col min="8973" max="8973" width="19.109375" style="1" bestFit="1" customWidth="1"/>
    <col min="8974" max="8978" width="9.109375" style="1"/>
    <col min="8979" max="8979" width="19.33203125" style="1" bestFit="1" customWidth="1"/>
    <col min="8980" max="9216" width="9.109375" style="1"/>
    <col min="9217" max="9217" width="13.33203125" style="1" bestFit="1" customWidth="1"/>
    <col min="9218" max="9228" width="9.109375" style="1"/>
    <col min="9229" max="9229" width="19.109375" style="1" bestFit="1" customWidth="1"/>
    <col min="9230" max="9234" width="9.109375" style="1"/>
    <col min="9235" max="9235" width="19.33203125" style="1" bestFit="1" customWidth="1"/>
    <col min="9236" max="9472" width="9.109375" style="1"/>
    <col min="9473" max="9473" width="13.33203125" style="1" bestFit="1" customWidth="1"/>
    <col min="9474" max="9484" width="9.109375" style="1"/>
    <col min="9485" max="9485" width="19.109375" style="1" bestFit="1" customWidth="1"/>
    <col min="9486" max="9490" width="9.109375" style="1"/>
    <col min="9491" max="9491" width="19.33203125" style="1" bestFit="1" customWidth="1"/>
    <col min="9492" max="9728" width="9.109375" style="1"/>
    <col min="9729" max="9729" width="13.33203125" style="1" bestFit="1" customWidth="1"/>
    <col min="9730" max="9740" width="9.109375" style="1"/>
    <col min="9741" max="9741" width="19.109375" style="1" bestFit="1" customWidth="1"/>
    <col min="9742" max="9746" width="9.109375" style="1"/>
    <col min="9747" max="9747" width="19.33203125" style="1" bestFit="1" customWidth="1"/>
    <col min="9748" max="9984" width="9.109375" style="1"/>
    <col min="9985" max="9985" width="13.33203125" style="1" bestFit="1" customWidth="1"/>
    <col min="9986" max="9996" width="9.109375" style="1"/>
    <col min="9997" max="9997" width="19.109375" style="1" bestFit="1" customWidth="1"/>
    <col min="9998" max="10002" width="9.109375" style="1"/>
    <col min="10003" max="10003" width="19.33203125" style="1" bestFit="1" customWidth="1"/>
    <col min="10004" max="10240" width="9.109375" style="1"/>
    <col min="10241" max="10241" width="13.33203125" style="1" bestFit="1" customWidth="1"/>
    <col min="10242" max="10252" width="9.109375" style="1"/>
    <col min="10253" max="10253" width="19.109375" style="1" bestFit="1" customWidth="1"/>
    <col min="10254" max="10258" width="9.109375" style="1"/>
    <col min="10259" max="10259" width="19.33203125" style="1" bestFit="1" customWidth="1"/>
    <col min="10260" max="10496" width="9.109375" style="1"/>
    <col min="10497" max="10497" width="13.33203125" style="1" bestFit="1" customWidth="1"/>
    <col min="10498" max="10508" width="9.109375" style="1"/>
    <col min="10509" max="10509" width="19.109375" style="1" bestFit="1" customWidth="1"/>
    <col min="10510" max="10514" width="9.109375" style="1"/>
    <col min="10515" max="10515" width="19.33203125" style="1" bestFit="1" customWidth="1"/>
    <col min="10516" max="10752" width="9.109375" style="1"/>
    <col min="10753" max="10753" width="13.33203125" style="1" bestFit="1" customWidth="1"/>
    <col min="10754" max="10764" width="9.109375" style="1"/>
    <col min="10765" max="10765" width="19.109375" style="1" bestFit="1" customWidth="1"/>
    <col min="10766" max="10770" width="9.109375" style="1"/>
    <col min="10771" max="10771" width="19.33203125" style="1" bestFit="1" customWidth="1"/>
    <col min="10772" max="11008" width="9.109375" style="1"/>
    <col min="11009" max="11009" width="13.33203125" style="1" bestFit="1" customWidth="1"/>
    <col min="11010" max="11020" width="9.109375" style="1"/>
    <col min="11021" max="11021" width="19.109375" style="1" bestFit="1" customWidth="1"/>
    <col min="11022" max="11026" width="9.109375" style="1"/>
    <col min="11027" max="11027" width="19.33203125" style="1" bestFit="1" customWidth="1"/>
    <col min="11028" max="11264" width="9.109375" style="1"/>
    <col min="11265" max="11265" width="13.33203125" style="1" bestFit="1" customWidth="1"/>
    <col min="11266" max="11276" width="9.109375" style="1"/>
    <col min="11277" max="11277" width="19.109375" style="1" bestFit="1" customWidth="1"/>
    <col min="11278" max="11282" width="9.109375" style="1"/>
    <col min="11283" max="11283" width="19.33203125" style="1" bestFit="1" customWidth="1"/>
    <col min="11284" max="11520" width="9.109375" style="1"/>
    <col min="11521" max="11521" width="13.33203125" style="1" bestFit="1" customWidth="1"/>
    <col min="11522" max="11532" width="9.109375" style="1"/>
    <col min="11533" max="11533" width="19.109375" style="1" bestFit="1" customWidth="1"/>
    <col min="11534" max="11538" width="9.109375" style="1"/>
    <col min="11539" max="11539" width="19.33203125" style="1" bestFit="1" customWidth="1"/>
    <col min="11540" max="11776" width="9.109375" style="1"/>
    <col min="11777" max="11777" width="13.33203125" style="1" bestFit="1" customWidth="1"/>
    <col min="11778" max="11788" width="9.109375" style="1"/>
    <col min="11789" max="11789" width="19.109375" style="1" bestFit="1" customWidth="1"/>
    <col min="11790" max="11794" width="9.109375" style="1"/>
    <col min="11795" max="11795" width="19.33203125" style="1" bestFit="1" customWidth="1"/>
    <col min="11796" max="12032" width="9.109375" style="1"/>
    <col min="12033" max="12033" width="13.33203125" style="1" bestFit="1" customWidth="1"/>
    <col min="12034" max="12044" width="9.109375" style="1"/>
    <col min="12045" max="12045" width="19.109375" style="1" bestFit="1" customWidth="1"/>
    <col min="12046" max="12050" width="9.109375" style="1"/>
    <col min="12051" max="12051" width="19.33203125" style="1" bestFit="1" customWidth="1"/>
    <col min="12052" max="12288" width="9.109375" style="1"/>
    <col min="12289" max="12289" width="13.33203125" style="1" bestFit="1" customWidth="1"/>
    <col min="12290" max="12300" width="9.109375" style="1"/>
    <col min="12301" max="12301" width="19.109375" style="1" bestFit="1" customWidth="1"/>
    <col min="12302" max="12306" width="9.109375" style="1"/>
    <col min="12307" max="12307" width="19.33203125" style="1" bestFit="1" customWidth="1"/>
    <col min="12308" max="12544" width="9.109375" style="1"/>
    <col min="12545" max="12545" width="13.33203125" style="1" bestFit="1" customWidth="1"/>
    <col min="12546" max="12556" width="9.109375" style="1"/>
    <col min="12557" max="12557" width="19.109375" style="1" bestFit="1" customWidth="1"/>
    <col min="12558" max="12562" width="9.109375" style="1"/>
    <col min="12563" max="12563" width="19.33203125" style="1" bestFit="1" customWidth="1"/>
    <col min="12564" max="12800" width="9.109375" style="1"/>
    <col min="12801" max="12801" width="13.33203125" style="1" bestFit="1" customWidth="1"/>
    <col min="12802" max="12812" width="9.109375" style="1"/>
    <col min="12813" max="12813" width="19.109375" style="1" bestFit="1" customWidth="1"/>
    <col min="12814" max="12818" width="9.109375" style="1"/>
    <col min="12819" max="12819" width="19.33203125" style="1" bestFit="1" customWidth="1"/>
    <col min="12820" max="13056" width="9.109375" style="1"/>
    <col min="13057" max="13057" width="13.33203125" style="1" bestFit="1" customWidth="1"/>
    <col min="13058" max="13068" width="9.109375" style="1"/>
    <col min="13069" max="13069" width="19.109375" style="1" bestFit="1" customWidth="1"/>
    <col min="13070" max="13074" width="9.109375" style="1"/>
    <col min="13075" max="13075" width="19.33203125" style="1" bestFit="1" customWidth="1"/>
    <col min="13076" max="13312" width="9.109375" style="1"/>
    <col min="13313" max="13313" width="13.33203125" style="1" bestFit="1" customWidth="1"/>
    <col min="13314" max="13324" width="9.109375" style="1"/>
    <col min="13325" max="13325" width="19.109375" style="1" bestFit="1" customWidth="1"/>
    <col min="13326" max="13330" width="9.109375" style="1"/>
    <col min="13331" max="13331" width="19.33203125" style="1" bestFit="1" customWidth="1"/>
    <col min="13332" max="13568" width="9.109375" style="1"/>
    <col min="13569" max="13569" width="13.33203125" style="1" bestFit="1" customWidth="1"/>
    <col min="13570" max="13580" width="9.109375" style="1"/>
    <col min="13581" max="13581" width="19.109375" style="1" bestFit="1" customWidth="1"/>
    <col min="13582" max="13586" width="9.109375" style="1"/>
    <col min="13587" max="13587" width="19.33203125" style="1" bestFit="1" customWidth="1"/>
    <col min="13588" max="13824" width="9.109375" style="1"/>
    <col min="13825" max="13825" width="13.33203125" style="1" bestFit="1" customWidth="1"/>
    <col min="13826" max="13836" width="9.109375" style="1"/>
    <col min="13837" max="13837" width="19.109375" style="1" bestFit="1" customWidth="1"/>
    <col min="13838" max="13842" width="9.109375" style="1"/>
    <col min="13843" max="13843" width="19.33203125" style="1" bestFit="1" customWidth="1"/>
    <col min="13844" max="14080" width="9.109375" style="1"/>
    <col min="14081" max="14081" width="13.33203125" style="1" bestFit="1" customWidth="1"/>
    <col min="14082" max="14092" width="9.109375" style="1"/>
    <col min="14093" max="14093" width="19.109375" style="1" bestFit="1" customWidth="1"/>
    <col min="14094" max="14098" width="9.109375" style="1"/>
    <col min="14099" max="14099" width="19.33203125" style="1" bestFit="1" customWidth="1"/>
    <col min="14100" max="14336" width="9.109375" style="1"/>
    <col min="14337" max="14337" width="13.33203125" style="1" bestFit="1" customWidth="1"/>
    <col min="14338" max="14348" width="9.109375" style="1"/>
    <col min="14349" max="14349" width="19.109375" style="1" bestFit="1" customWidth="1"/>
    <col min="14350" max="14354" width="9.109375" style="1"/>
    <col min="14355" max="14355" width="19.33203125" style="1" bestFit="1" customWidth="1"/>
    <col min="14356" max="14592" width="9.109375" style="1"/>
    <col min="14593" max="14593" width="13.33203125" style="1" bestFit="1" customWidth="1"/>
    <col min="14594" max="14604" width="9.109375" style="1"/>
    <col min="14605" max="14605" width="19.109375" style="1" bestFit="1" customWidth="1"/>
    <col min="14606" max="14610" width="9.109375" style="1"/>
    <col min="14611" max="14611" width="19.33203125" style="1" bestFit="1" customWidth="1"/>
    <col min="14612" max="14848" width="9.109375" style="1"/>
    <col min="14849" max="14849" width="13.33203125" style="1" bestFit="1" customWidth="1"/>
    <col min="14850" max="14860" width="9.109375" style="1"/>
    <col min="14861" max="14861" width="19.109375" style="1" bestFit="1" customWidth="1"/>
    <col min="14862" max="14866" width="9.109375" style="1"/>
    <col min="14867" max="14867" width="19.33203125" style="1" bestFit="1" customWidth="1"/>
    <col min="14868" max="15104" width="9.109375" style="1"/>
    <col min="15105" max="15105" width="13.33203125" style="1" bestFit="1" customWidth="1"/>
    <col min="15106" max="15116" width="9.109375" style="1"/>
    <col min="15117" max="15117" width="19.109375" style="1" bestFit="1" customWidth="1"/>
    <col min="15118" max="15122" width="9.109375" style="1"/>
    <col min="15123" max="15123" width="19.33203125" style="1" bestFit="1" customWidth="1"/>
    <col min="15124" max="15360" width="9.109375" style="1"/>
    <col min="15361" max="15361" width="13.33203125" style="1" bestFit="1" customWidth="1"/>
    <col min="15362" max="15372" width="9.109375" style="1"/>
    <col min="15373" max="15373" width="19.109375" style="1" bestFit="1" customWidth="1"/>
    <col min="15374" max="15378" width="9.109375" style="1"/>
    <col min="15379" max="15379" width="19.33203125" style="1" bestFit="1" customWidth="1"/>
    <col min="15380" max="15616" width="9.109375" style="1"/>
    <col min="15617" max="15617" width="13.33203125" style="1" bestFit="1" customWidth="1"/>
    <col min="15618" max="15628" width="9.109375" style="1"/>
    <col min="15629" max="15629" width="19.109375" style="1" bestFit="1" customWidth="1"/>
    <col min="15630" max="15634" width="9.109375" style="1"/>
    <col min="15635" max="15635" width="19.33203125" style="1" bestFit="1" customWidth="1"/>
    <col min="15636" max="15872" width="9.109375" style="1"/>
    <col min="15873" max="15873" width="13.33203125" style="1" bestFit="1" customWidth="1"/>
    <col min="15874" max="15884" width="9.109375" style="1"/>
    <col min="15885" max="15885" width="19.109375" style="1" bestFit="1" customWidth="1"/>
    <col min="15886" max="15890" width="9.109375" style="1"/>
    <col min="15891" max="15891" width="19.33203125" style="1" bestFit="1" customWidth="1"/>
    <col min="15892" max="16128" width="9.109375" style="1"/>
    <col min="16129" max="16129" width="13.33203125" style="1" bestFit="1" customWidth="1"/>
    <col min="16130" max="16140" width="9.109375" style="1"/>
    <col min="16141" max="16141" width="19.109375" style="1" bestFit="1" customWidth="1"/>
    <col min="16142" max="16146" width="9.109375" style="1"/>
    <col min="16147" max="16147" width="19.33203125" style="1" bestFit="1" customWidth="1"/>
    <col min="16148" max="16384" width="9.109375" style="1"/>
  </cols>
  <sheetData>
    <row r="1" spans="1:24" s="9" customFormat="1" x14ac:dyDescent="0.25"/>
    <row r="2" spans="1:24" s="9" customFormat="1" x14ac:dyDescent="0.25">
      <c r="A2" s="9" t="s">
        <v>77</v>
      </c>
    </row>
    <row r="3" spans="1:24" s="9" customFormat="1" x14ac:dyDescent="0.25">
      <c r="A3" s="9" t="s">
        <v>78</v>
      </c>
    </row>
    <row r="4" spans="1:24" s="9" customFormat="1" x14ac:dyDescent="0.25">
      <c r="A4" s="9" t="s">
        <v>79</v>
      </c>
    </row>
    <row r="5" spans="1:24" ht="12.75" x14ac:dyDescent="0.2">
      <c r="A5" s="10"/>
    </row>
    <row r="6" spans="1:24" ht="12.75" x14ac:dyDescent="0.2">
      <c r="A6" s="2" t="s">
        <v>6</v>
      </c>
      <c r="B6" s="2" t="s">
        <v>7</v>
      </c>
      <c r="C6" s="2" t="s">
        <v>8</v>
      </c>
      <c r="E6" s="19" t="s">
        <v>70</v>
      </c>
      <c r="F6" s="20"/>
      <c r="G6" s="20"/>
      <c r="H6" s="20"/>
      <c r="I6" s="21"/>
      <c r="K6" s="22" t="s">
        <v>75</v>
      </c>
      <c r="L6" s="22"/>
      <c r="M6" s="22"/>
      <c r="N6" s="22"/>
      <c r="P6" s="19" t="s">
        <v>72</v>
      </c>
      <c r="Q6" s="20"/>
      <c r="R6" s="20"/>
      <c r="S6" s="21"/>
      <c r="U6" s="16" t="s">
        <v>0</v>
      </c>
      <c r="V6" s="17"/>
      <c r="W6" s="17"/>
      <c r="X6" s="18"/>
    </row>
    <row r="7" spans="1:24" ht="12.75" x14ac:dyDescent="0.2">
      <c r="A7" s="12" t="s">
        <v>9</v>
      </c>
      <c r="B7" s="5" t="s">
        <v>10</v>
      </c>
      <c r="C7" s="11">
        <v>2.0884585380554199</v>
      </c>
      <c r="E7" s="2" t="s">
        <v>69</v>
      </c>
      <c r="F7" s="2" t="s">
        <v>2</v>
      </c>
      <c r="G7" s="2" t="s">
        <v>3</v>
      </c>
      <c r="H7" s="2" t="s">
        <v>4</v>
      </c>
      <c r="I7" s="2" t="s">
        <v>5</v>
      </c>
      <c r="K7" s="2" t="s">
        <v>2</v>
      </c>
      <c r="L7" s="2" t="s">
        <v>3</v>
      </c>
      <c r="M7" s="2" t="s">
        <v>4</v>
      </c>
      <c r="N7" s="2" t="s">
        <v>5</v>
      </c>
      <c r="P7" s="2" t="s">
        <v>2</v>
      </c>
      <c r="Q7" s="2" t="s">
        <v>3</v>
      </c>
      <c r="R7" s="2" t="s">
        <v>4</v>
      </c>
      <c r="S7" s="2" t="s">
        <v>5</v>
      </c>
      <c r="U7" s="2" t="s">
        <v>1</v>
      </c>
      <c r="V7" s="2" t="s">
        <v>2</v>
      </c>
      <c r="W7" s="2" t="s">
        <v>3</v>
      </c>
      <c r="X7" s="2" t="s">
        <v>5</v>
      </c>
    </row>
    <row r="8" spans="1:24" ht="12.75" x14ac:dyDescent="0.2">
      <c r="A8" s="12" t="s">
        <v>11</v>
      </c>
      <c r="B8" s="5" t="s">
        <v>12</v>
      </c>
      <c r="C8" s="11">
        <v>0.83862757682800293</v>
      </c>
      <c r="E8" s="3">
        <f>4/24</f>
        <v>0.16666666666666666</v>
      </c>
      <c r="F8" s="4">
        <v>2.0884585380554199</v>
      </c>
      <c r="G8" s="4">
        <v>2.3063757419586182</v>
      </c>
      <c r="H8" s="4">
        <v>2.0884585380554199</v>
      </c>
      <c r="I8" s="4">
        <v>2.3063757419586182</v>
      </c>
      <c r="K8" s="4">
        <v>0.31313627958297729</v>
      </c>
      <c r="L8" s="4">
        <v>0.13253007829189301</v>
      </c>
      <c r="M8" s="4">
        <v>0.31313627958297729</v>
      </c>
      <c r="N8" s="4">
        <v>0.13253007829189301</v>
      </c>
      <c r="P8" s="4">
        <f t="shared" ref="P8:P18" si="0">F8/K8</f>
        <v>6.6694876136254404</v>
      </c>
      <c r="Q8" s="4">
        <f t="shared" ref="Q8:Q18" si="1">G8/L8</f>
        <v>17.402658865702197</v>
      </c>
      <c r="R8" s="4">
        <f t="shared" ref="R8:R18" si="2">H8/M8</f>
        <v>6.6694876136254404</v>
      </c>
      <c r="S8" s="4">
        <f t="shared" ref="S8:S18" si="3">I8/N8</f>
        <v>17.402658865702197</v>
      </c>
      <c r="U8" s="3">
        <f>4/24</f>
        <v>0.16666666666666666</v>
      </c>
      <c r="V8" s="12">
        <f t="shared" ref="V8:V18" si="4">P8/$P8</f>
        <v>1</v>
      </c>
      <c r="W8" s="15">
        <f t="shared" ref="W8:W18" si="5">Q8/$P8</f>
        <v>2.6092947275513949</v>
      </c>
      <c r="X8" s="15">
        <f t="shared" ref="X8:X18" si="6">S8/$P8</f>
        <v>2.6092947275513949</v>
      </c>
    </row>
    <row r="9" spans="1:24" ht="12.75" x14ac:dyDescent="0.2">
      <c r="A9" s="12" t="s">
        <v>13</v>
      </c>
      <c r="B9" s="5" t="s">
        <v>14</v>
      </c>
      <c r="C9" s="11">
        <v>0.35984382033348083</v>
      </c>
      <c r="E9" s="3">
        <f>8/24</f>
        <v>0.33333333333333331</v>
      </c>
      <c r="F9" s="4">
        <v>0.83862757682800293</v>
      </c>
      <c r="G9" s="4">
        <v>0.63284540176391602</v>
      </c>
      <c r="H9" s="4">
        <v>0.83862757682800293</v>
      </c>
      <c r="I9" s="4">
        <v>0.63284540176391602</v>
      </c>
      <c r="K9" s="4">
        <v>0.20497846603393555</v>
      </c>
      <c r="L9" s="4">
        <v>0.11332336068153381</v>
      </c>
      <c r="M9" s="4">
        <v>0.20497846603393555</v>
      </c>
      <c r="N9" s="4">
        <v>0.11332336068153381</v>
      </c>
      <c r="P9" s="4">
        <f t="shared" si="0"/>
        <v>4.0912959934491973</v>
      </c>
      <c r="Q9" s="4">
        <f t="shared" si="1"/>
        <v>5.5844214110660326</v>
      </c>
      <c r="R9" s="4">
        <f t="shared" si="2"/>
        <v>4.0912959934491973</v>
      </c>
      <c r="S9" s="4">
        <f t="shared" si="3"/>
        <v>5.5844214110660326</v>
      </c>
      <c r="U9" s="3">
        <f>8/24</f>
        <v>0.33333333333333331</v>
      </c>
      <c r="V9" s="12">
        <f t="shared" si="4"/>
        <v>1</v>
      </c>
      <c r="W9" s="15">
        <f t="shared" si="5"/>
        <v>1.3649516974590843</v>
      </c>
      <c r="X9" s="15">
        <f t="shared" si="6"/>
        <v>1.3649516974590843</v>
      </c>
    </row>
    <row r="10" spans="1:24" ht="12.75" x14ac:dyDescent="0.2">
      <c r="A10" s="12" t="s">
        <v>15</v>
      </c>
      <c r="B10" s="5" t="s">
        <v>16</v>
      </c>
      <c r="C10" s="11">
        <v>0.30876317620277405</v>
      </c>
      <c r="E10" s="3">
        <v>1</v>
      </c>
      <c r="F10" s="4">
        <v>0.35984382033348083</v>
      </c>
      <c r="G10" s="4">
        <v>1.6922371387481689</v>
      </c>
      <c r="H10" s="4">
        <v>0.35984382033348083</v>
      </c>
      <c r="I10" s="4">
        <v>1.6922371387481689</v>
      </c>
      <c r="K10" s="4">
        <v>8.738388866186142E-2</v>
      </c>
      <c r="L10" s="4">
        <v>0.55346536636352539</v>
      </c>
      <c r="M10" s="4">
        <v>8.738388866186142E-2</v>
      </c>
      <c r="N10" s="4">
        <v>0.55346536636352539</v>
      </c>
      <c r="P10" s="4">
        <f t="shared" si="0"/>
        <v>4.1179652890697476</v>
      </c>
      <c r="Q10" s="4">
        <f t="shared" si="1"/>
        <v>3.0575303200393553</v>
      </c>
      <c r="R10" s="4">
        <f t="shared" si="2"/>
        <v>4.1179652890697476</v>
      </c>
      <c r="S10" s="4">
        <f t="shared" si="3"/>
        <v>3.0575303200393553</v>
      </c>
      <c r="U10" s="3">
        <v>1</v>
      </c>
      <c r="V10" s="12">
        <f t="shared" si="4"/>
        <v>1</v>
      </c>
      <c r="W10" s="15">
        <f t="shared" si="5"/>
        <v>0.74248569509677786</v>
      </c>
      <c r="X10" s="15">
        <f t="shared" si="6"/>
        <v>0.74248569509677786</v>
      </c>
    </row>
    <row r="11" spans="1:24" ht="12.75" x14ac:dyDescent="0.2">
      <c r="A11" s="12" t="s">
        <v>17</v>
      </c>
      <c r="B11" s="5" t="s">
        <v>18</v>
      </c>
      <c r="C11" s="11">
        <v>3.6715317517518997E-2</v>
      </c>
      <c r="E11" s="3">
        <f>28/24</f>
        <v>1.1666666666666667</v>
      </c>
      <c r="F11" s="4">
        <v>0.30876317620277405</v>
      </c>
      <c r="G11" s="4">
        <v>0.20933051407337189</v>
      </c>
      <c r="H11" s="4">
        <v>0.30876317620277405</v>
      </c>
      <c r="I11" s="4">
        <v>0.20933051407337189</v>
      </c>
      <c r="K11" s="4">
        <v>5.5272702127695084E-2</v>
      </c>
      <c r="L11" s="4">
        <v>7.6256664469838142E-3</v>
      </c>
      <c r="M11" s="4">
        <v>5.5272702127695084E-2</v>
      </c>
      <c r="N11" s="4">
        <v>7.6256664469838142E-3</v>
      </c>
      <c r="P11" s="4">
        <f t="shared" si="0"/>
        <v>5.5861784265485435</v>
      </c>
      <c r="Q11" s="4">
        <f t="shared" si="1"/>
        <v>27.450782895987871</v>
      </c>
      <c r="R11" s="4">
        <f t="shared" si="2"/>
        <v>5.5861784265485435</v>
      </c>
      <c r="S11" s="4">
        <f t="shared" si="3"/>
        <v>27.450782895987871</v>
      </c>
      <c r="U11" s="3">
        <f>28/24</f>
        <v>1.1666666666666667</v>
      </c>
      <c r="V11" s="12">
        <f t="shared" si="4"/>
        <v>1</v>
      </c>
      <c r="W11" s="15">
        <f t="shared" si="5"/>
        <v>4.9140540813245224</v>
      </c>
      <c r="X11" s="15">
        <f t="shared" si="6"/>
        <v>4.9140540813245224</v>
      </c>
    </row>
    <row r="12" spans="1:24" ht="12.75" x14ac:dyDescent="0.2">
      <c r="A12" s="12" t="s">
        <v>19</v>
      </c>
      <c r="B12" s="5" t="s">
        <v>20</v>
      </c>
      <c r="C12" s="11">
        <v>0.13800591230392456</v>
      </c>
      <c r="E12" s="3">
        <v>2</v>
      </c>
      <c r="F12" s="4">
        <v>3.6715317517518997E-2</v>
      </c>
      <c r="G12" s="4">
        <v>0.23058125376701355</v>
      </c>
      <c r="H12" s="4">
        <v>3.6715317517518997E-2</v>
      </c>
      <c r="I12" s="4">
        <v>0.23058125376701355</v>
      </c>
      <c r="K12" s="4">
        <v>5.0259230192750692E-4</v>
      </c>
      <c r="L12" s="4">
        <v>3.6923080682754517E-2</v>
      </c>
      <c r="M12" s="4">
        <v>5.0259230192750692E-4</v>
      </c>
      <c r="N12" s="4">
        <v>3.6923080682754517E-2</v>
      </c>
      <c r="P12" s="4">
        <f t="shared" si="0"/>
        <v>73.051889924917219</v>
      </c>
      <c r="Q12" s="4">
        <f t="shared" si="1"/>
        <v>6.2449083203046492</v>
      </c>
      <c r="R12" s="4">
        <f t="shared" si="2"/>
        <v>73.051889924917219</v>
      </c>
      <c r="S12" s="4">
        <f t="shared" si="3"/>
        <v>6.2449083203046492</v>
      </c>
      <c r="U12" s="3">
        <v>2</v>
      </c>
      <c r="V12" s="12">
        <f t="shared" si="4"/>
        <v>1</v>
      </c>
      <c r="W12" s="15">
        <f t="shared" si="5"/>
        <v>8.5485924138624894E-2</v>
      </c>
      <c r="X12" s="15">
        <f t="shared" si="6"/>
        <v>8.5485924138624894E-2</v>
      </c>
    </row>
    <row r="13" spans="1:24" ht="12.75" x14ac:dyDescent="0.2">
      <c r="A13" s="12" t="s">
        <v>21</v>
      </c>
      <c r="B13" s="5" t="s">
        <v>22</v>
      </c>
      <c r="C13" s="11">
        <v>0.16367539763450623</v>
      </c>
      <c r="E13" s="3">
        <v>3</v>
      </c>
      <c r="F13" s="4">
        <v>0.13800591230392456</v>
      </c>
      <c r="G13" s="4">
        <v>0.23104244470596313</v>
      </c>
      <c r="H13" s="4">
        <v>0.13800591230392456</v>
      </c>
      <c r="I13" s="4">
        <v>0.23104244470596313</v>
      </c>
      <c r="K13" s="4">
        <v>0.44152545928955078</v>
      </c>
      <c r="L13" s="4">
        <v>0.1908721923828125</v>
      </c>
      <c r="M13" s="4">
        <v>0.44152545928955078</v>
      </c>
      <c r="N13" s="4">
        <v>0.1908721923828125</v>
      </c>
      <c r="P13" s="4">
        <f t="shared" si="0"/>
        <v>0.31256614856589909</v>
      </c>
      <c r="Q13" s="4">
        <f t="shared" si="1"/>
        <v>1.2104562839755375</v>
      </c>
      <c r="R13" s="4">
        <f t="shared" si="2"/>
        <v>0.31256614856589909</v>
      </c>
      <c r="S13" s="4">
        <f t="shared" si="3"/>
        <v>1.2104562839755375</v>
      </c>
      <c r="U13" s="3">
        <v>3</v>
      </c>
      <c r="V13" s="12">
        <f t="shared" si="4"/>
        <v>1</v>
      </c>
      <c r="W13" s="15">
        <f t="shared" si="5"/>
        <v>3.8726403659810718</v>
      </c>
      <c r="X13" s="15">
        <f t="shared" si="6"/>
        <v>3.8726403659810718</v>
      </c>
    </row>
    <row r="14" spans="1:24" ht="12.75" x14ac:dyDescent="0.2">
      <c r="A14" s="12" t="s">
        <v>23</v>
      </c>
      <c r="B14" s="5" t="s">
        <v>24</v>
      </c>
      <c r="C14" s="11">
        <v>0.14885392785072327</v>
      </c>
      <c r="E14" s="3">
        <v>4</v>
      </c>
      <c r="F14" s="4">
        <v>0.16367539763450623</v>
      </c>
      <c r="G14" s="4">
        <v>1.1923666000366211</v>
      </c>
      <c r="H14" s="4">
        <v>0.16367539763450623</v>
      </c>
      <c r="I14" s="4">
        <v>1.1923666000366211</v>
      </c>
      <c r="K14" s="4">
        <v>6.7165359854698181E-2</v>
      </c>
      <c r="L14" s="4">
        <v>0.31045743823051453</v>
      </c>
      <c r="M14" s="4">
        <v>6.7165359854698181E-2</v>
      </c>
      <c r="N14" s="4">
        <v>0.31045743823051453</v>
      </c>
      <c r="P14" s="4">
        <f t="shared" si="0"/>
        <v>2.4369019683448805</v>
      </c>
      <c r="Q14" s="4">
        <f t="shared" si="1"/>
        <v>3.8406765411472903</v>
      </c>
      <c r="R14" s="4">
        <f t="shared" si="2"/>
        <v>2.4369019683448805</v>
      </c>
      <c r="S14" s="4">
        <f t="shared" si="3"/>
        <v>3.8406765411472903</v>
      </c>
      <c r="U14" s="3">
        <v>4</v>
      </c>
      <c r="V14" s="12">
        <f t="shared" si="4"/>
        <v>1</v>
      </c>
      <c r="W14" s="15">
        <f t="shared" si="5"/>
        <v>1.5760488485122934</v>
      </c>
      <c r="X14" s="15">
        <f t="shared" si="6"/>
        <v>1.5760488485122934</v>
      </c>
    </row>
    <row r="15" spans="1:24" ht="12.75" x14ac:dyDescent="0.2">
      <c r="A15" s="12" t="s">
        <v>25</v>
      </c>
      <c r="B15" s="5" t="s">
        <v>26</v>
      </c>
      <c r="C15" s="11">
        <v>4.7501947730779648E-2</v>
      </c>
      <c r="E15" s="3">
        <v>7</v>
      </c>
      <c r="F15" s="4">
        <v>0.14885392785072327</v>
      </c>
      <c r="G15" s="4">
        <v>0.53852337598800659</v>
      </c>
      <c r="H15" s="4">
        <v>0.14885392785072327</v>
      </c>
      <c r="I15" s="4">
        <v>0.53852337598800659</v>
      </c>
      <c r="K15" s="4">
        <v>1.6100904941558838</v>
      </c>
      <c r="L15" s="4">
        <v>3.6146512031555176</v>
      </c>
      <c r="M15" s="4">
        <v>1.6100904941558838</v>
      </c>
      <c r="N15" s="4">
        <v>3.6146512031555176</v>
      </c>
      <c r="P15" s="4">
        <f t="shared" si="0"/>
        <v>9.2450659382820821E-2</v>
      </c>
      <c r="Q15" s="4">
        <f t="shared" si="1"/>
        <v>0.14898349680818071</v>
      </c>
      <c r="R15" s="4">
        <f t="shared" si="2"/>
        <v>9.2450659382820821E-2</v>
      </c>
      <c r="S15" s="4">
        <f t="shared" si="3"/>
        <v>0.14898349680818071</v>
      </c>
      <c r="U15" s="3">
        <v>7</v>
      </c>
      <c r="V15" s="12">
        <f t="shared" si="4"/>
        <v>1</v>
      </c>
      <c r="W15" s="15">
        <f t="shared" si="5"/>
        <v>1.6114919872152347</v>
      </c>
      <c r="X15" s="15">
        <f t="shared" si="6"/>
        <v>1.6114919872152347</v>
      </c>
    </row>
    <row r="16" spans="1:24" ht="12.75" x14ac:dyDescent="0.2">
      <c r="A16" s="12" t="s">
        <v>27</v>
      </c>
      <c r="B16" s="5" t="s">
        <v>28</v>
      </c>
      <c r="C16" s="11">
        <v>0.59825646877288818</v>
      </c>
      <c r="E16" s="3">
        <v>8</v>
      </c>
      <c r="F16" s="4">
        <v>4.7501947730779648E-2</v>
      </c>
      <c r="G16" s="4">
        <v>0.45589983463287354</v>
      </c>
      <c r="H16" s="4">
        <v>0.98386061191558838</v>
      </c>
      <c r="I16" s="4">
        <v>1.398984432220459</v>
      </c>
      <c r="K16" s="4">
        <v>0.26691892743110657</v>
      </c>
      <c r="L16" s="4">
        <v>0.26215904951095581</v>
      </c>
      <c r="M16" s="4">
        <v>0.63250255584716797</v>
      </c>
      <c r="N16" s="4">
        <v>2.6335587501525879</v>
      </c>
      <c r="P16" s="4">
        <f t="shared" si="0"/>
        <v>0.17796395402885093</v>
      </c>
      <c r="Q16" s="4">
        <f t="shared" si="1"/>
        <v>1.7390200166018728</v>
      </c>
      <c r="R16" s="4">
        <f t="shared" si="2"/>
        <v>1.555504563294317</v>
      </c>
      <c r="S16" s="4">
        <f t="shared" si="3"/>
        <v>0.53121443831067072</v>
      </c>
      <c r="U16" s="3">
        <v>8</v>
      </c>
      <c r="V16" s="12">
        <f t="shared" si="4"/>
        <v>1</v>
      </c>
      <c r="W16" s="15">
        <f t="shared" si="5"/>
        <v>9.771754207708538</v>
      </c>
      <c r="X16" s="15">
        <f t="shared" si="6"/>
        <v>2.9849552467493052</v>
      </c>
    </row>
    <row r="17" spans="1:24" ht="12.75" x14ac:dyDescent="0.2">
      <c r="A17" s="12" t="s">
        <v>29</v>
      </c>
      <c r="B17" s="5" t="s">
        <v>30</v>
      </c>
      <c r="C17" s="11">
        <v>0.23740701377391815</v>
      </c>
      <c r="E17" s="3">
        <v>9</v>
      </c>
      <c r="F17" s="4">
        <v>0.59825646877288818</v>
      </c>
      <c r="G17" s="4">
        <v>4.9923610687255859</v>
      </c>
      <c r="H17" s="4">
        <v>1.6133830547332764</v>
      </c>
      <c r="I17" s="4">
        <v>5.0504095852375031E-2</v>
      </c>
      <c r="K17" s="4">
        <v>0.29617097973823547</v>
      </c>
      <c r="L17" s="4">
        <v>2.91497802734375</v>
      </c>
      <c r="M17" s="4">
        <v>0.68550556898117065</v>
      </c>
      <c r="N17" s="4">
        <v>0.15266944468021393</v>
      </c>
      <c r="P17" s="4">
        <f t="shared" si="0"/>
        <v>2.0199699150188337</v>
      </c>
      <c r="Q17" s="4">
        <f t="shared" si="1"/>
        <v>1.7126582162524342</v>
      </c>
      <c r="R17" s="4">
        <f t="shared" si="2"/>
        <v>2.353566663406045</v>
      </c>
      <c r="S17" s="4">
        <f t="shared" si="3"/>
        <v>0.33080683537011907</v>
      </c>
      <c r="U17" s="3">
        <v>9</v>
      </c>
      <c r="V17" s="12">
        <f t="shared" si="4"/>
        <v>1</v>
      </c>
      <c r="W17" s="15">
        <f t="shared" si="5"/>
        <v>0.84786322980283879</v>
      </c>
      <c r="X17" s="15">
        <f t="shared" si="6"/>
        <v>0.1637681991749044</v>
      </c>
    </row>
    <row r="18" spans="1:24" ht="12.75" x14ac:dyDescent="0.2">
      <c r="A18" s="12" t="s">
        <v>31</v>
      </c>
      <c r="B18" s="5" t="s">
        <v>32</v>
      </c>
      <c r="C18" s="11">
        <v>0.98386061191558838</v>
      </c>
      <c r="E18" s="3">
        <v>10</v>
      </c>
      <c r="F18" s="4">
        <v>0.23740701377391815</v>
      </c>
      <c r="G18" s="4">
        <v>3.1318035125732422</v>
      </c>
      <c r="H18" s="4">
        <v>0.14310941100120544</v>
      </c>
      <c r="I18" s="4">
        <v>1.5649817883968353E-2</v>
      </c>
      <c r="K18" s="4">
        <v>18.717826843261719</v>
      </c>
      <c r="L18" s="4">
        <v>1.0496466159820557</v>
      </c>
      <c r="M18" s="4">
        <v>0.58031260967254639</v>
      </c>
      <c r="N18" s="4">
        <v>6.1437122523784637E-2</v>
      </c>
      <c r="P18" s="4">
        <f t="shared" si="0"/>
        <v>1.2683470990617852E-2</v>
      </c>
      <c r="Q18" s="4">
        <f t="shared" si="1"/>
        <v>2.9836741860431837</v>
      </c>
      <c r="R18" s="4">
        <f t="shared" si="2"/>
        <v>0.24660744677245242</v>
      </c>
      <c r="S18" s="4">
        <f t="shared" si="3"/>
        <v>0.25472901791436792</v>
      </c>
      <c r="U18" s="3">
        <v>10</v>
      </c>
      <c r="V18" s="12">
        <f t="shared" si="4"/>
        <v>1</v>
      </c>
      <c r="W18" s="15">
        <f t="shared" si="5"/>
        <v>235.24114087147365</v>
      </c>
      <c r="X18" s="15">
        <f t="shared" si="6"/>
        <v>20.083541650609259</v>
      </c>
    </row>
    <row r="19" spans="1:24" ht="12.75" x14ac:dyDescent="0.2">
      <c r="A19" s="12" t="s">
        <v>33</v>
      </c>
      <c r="B19" s="5" t="s">
        <v>34</v>
      </c>
      <c r="C19" s="11">
        <v>2.3063757419586182</v>
      </c>
      <c r="E19" s="6"/>
      <c r="F19" s="6"/>
      <c r="G19" s="6"/>
      <c r="H19" s="6"/>
      <c r="I19" s="6"/>
    </row>
    <row r="20" spans="1:24" ht="12.75" x14ac:dyDescent="0.2">
      <c r="A20" s="12" t="s">
        <v>35</v>
      </c>
      <c r="B20" s="5" t="s">
        <v>36</v>
      </c>
      <c r="C20" s="11">
        <v>0.63284540176391602</v>
      </c>
      <c r="E20" s="19" t="s">
        <v>71</v>
      </c>
      <c r="F20" s="20"/>
      <c r="G20" s="20"/>
      <c r="H20" s="20"/>
      <c r="I20" s="21"/>
      <c r="K20" s="22" t="s">
        <v>76</v>
      </c>
      <c r="L20" s="22"/>
      <c r="M20" s="22"/>
      <c r="N20" s="22"/>
      <c r="P20" s="19" t="s">
        <v>73</v>
      </c>
      <c r="Q20" s="20"/>
      <c r="R20" s="20"/>
      <c r="S20" s="21"/>
      <c r="U20" s="16" t="s">
        <v>0</v>
      </c>
      <c r="V20" s="17"/>
      <c r="W20" s="17"/>
      <c r="X20" s="18"/>
    </row>
    <row r="21" spans="1:24" ht="12.75" x14ac:dyDescent="0.2">
      <c r="A21" s="12" t="s">
        <v>37</v>
      </c>
      <c r="B21" s="5" t="s">
        <v>38</v>
      </c>
      <c r="C21" s="11">
        <v>1.6922371387481689</v>
      </c>
      <c r="E21" s="2" t="s">
        <v>69</v>
      </c>
      <c r="F21" s="2" t="s">
        <v>2</v>
      </c>
      <c r="G21" s="2" t="s">
        <v>3</v>
      </c>
      <c r="H21" s="2" t="s">
        <v>4</v>
      </c>
      <c r="I21" s="2" t="s">
        <v>5</v>
      </c>
      <c r="K21" s="2" t="s">
        <v>2</v>
      </c>
      <c r="L21" s="2" t="s">
        <v>3</v>
      </c>
      <c r="M21" s="2" t="s">
        <v>4</v>
      </c>
      <c r="N21" s="2" t="s">
        <v>5</v>
      </c>
      <c r="P21" s="2" t="s">
        <v>2</v>
      </c>
      <c r="Q21" s="2" t="s">
        <v>3</v>
      </c>
      <c r="R21" s="2" t="s">
        <v>4</v>
      </c>
      <c r="S21" s="2" t="s">
        <v>5</v>
      </c>
      <c r="U21" s="2" t="s">
        <v>1</v>
      </c>
      <c r="V21" s="2" t="s">
        <v>2</v>
      </c>
      <c r="W21" s="2" t="s">
        <v>3</v>
      </c>
      <c r="X21" s="2" t="s">
        <v>5</v>
      </c>
    </row>
    <row r="22" spans="1:24" ht="12.75" x14ac:dyDescent="0.2">
      <c r="A22" s="12" t="s">
        <v>39</v>
      </c>
      <c r="B22" s="5" t="s">
        <v>40</v>
      </c>
      <c r="C22" s="11">
        <v>0.20933051407337189</v>
      </c>
      <c r="E22" s="3">
        <f>4/24</f>
        <v>0.16666666666666666</v>
      </c>
      <c r="F22" s="4">
        <v>0.71823734045028687</v>
      </c>
      <c r="G22" s="4">
        <v>1.1303857564926147</v>
      </c>
      <c r="H22" s="4">
        <v>0.71823734045028687</v>
      </c>
      <c r="I22" s="4">
        <v>1.1303857564926147</v>
      </c>
      <c r="K22" s="4">
        <v>2.4946115911006927E-2</v>
      </c>
      <c r="L22" s="4">
        <v>5.3356308490037918E-4</v>
      </c>
      <c r="M22" s="4">
        <v>2.4946115911006927E-2</v>
      </c>
      <c r="N22" s="4">
        <v>5.3356308490037918E-4</v>
      </c>
      <c r="P22" s="13">
        <f t="shared" ref="P22:P32" si="7">F22/K22</f>
        <v>28.791549875440943</v>
      </c>
      <c r="Q22" s="13">
        <f t="shared" ref="Q22:Q32" si="8">G22/L22</f>
        <v>2118.5606509934387</v>
      </c>
      <c r="R22" s="13">
        <f t="shared" ref="R22:R32" si="9">H22/M22</f>
        <v>28.791549875440943</v>
      </c>
      <c r="S22" s="13">
        <f t="shared" ref="S22:S32" si="10">I22/N22</f>
        <v>2118.5606509934387</v>
      </c>
      <c r="U22" s="3">
        <f>4/24</f>
        <v>0.16666666666666666</v>
      </c>
      <c r="V22" s="12">
        <f t="shared" ref="V22:W27" si="11">P22/$P22</f>
        <v>1</v>
      </c>
      <c r="W22" s="15">
        <f t="shared" si="11"/>
        <v>73.582723408737408</v>
      </c>
      <c r="X22" s="15">
        <f t="shared" ref="X22:X27" si="12">S22/$P22</f>
        <v>73.582723408737408</v>
      </c>
    </row>
    <row r="23" spans="1:24" ht="12.75" x14ac:dyDescent="0.2">
      <c r="A23" s="12" t="s">
        <v>41</v>
      </c>
      <c r="B23" s="5" t="s">
        <v>42</v>
      </c>
      <c r="C23" s="11">
        <v>0.23058125376701355</v>
      </c>
      <c r="E23" s="3">
        <f>8/24</f>
        <v>0.33333333333333331</v>
      </c>
      <c r="F23" s="4">
        <v>1.0649638175964355</v>
      </c>
      <c r="G23" s="4">
        <v>0.48330193758010864</v>
      </c>
      <c r="H23" s="4">
        <v>1.0649638175964355</v>
      </c>
      <c r="I23" s="4">
        <v>0.48330193758010864</v>
      </c>
      <c r="K23" s="4">
        <v>3.9246521890163422E-2</v>
      </c>
      <c r="L23" s="4">
        <v>2.8034819290041924E-2</v>
      </c>
      <c r="M23" s="4">
        <v>3.9246521890163422E-2</v>
      </c>
      <c r="N23" s="4">
        <v>2.8034819290041924E-2</v>
      </c>
      <c r="P23" s="13">
        <f t="shared" si="7"/>
        <v>27.135240686470958</v>
      </c>
      <c r="Q23" s="13">
        <f t="shared" si="8"/>
        <v>17.239345564527301</v>
      </c>
      <c r="R23" s="13">
        <f t="shared" si="9"/>
        <v>27.135240686470958</v>
      </c>
      <c r="S23" s="13">
        <f t="shared" si="10"/>
        <v>17.239345564527301</v>
      </c>
      <c r="U23" s="3">
        <f>8/24</f>
        <v>0.33333333333333331</v>
      </c>
      <c r="V23" s="12">
        <f t="shared" si="11"/>
        <v>1</v>
      </c>
      <c r="W23" s="15">
        <f t="shared" si="11"/>
        <v>0.63531205651411327</v>
      </c>
      <c r="X23" s="15">
        <f t="shared" si="12"/>
        <v>0.63531205651411327</v>
      </c>
    </row>
    <row r="24" spans="1:24" ht="12.75" x14ac:dyDescent="0.2">
      <c r="A24" s="12" t="s">
        <v>43</v>
      </c>
      <c r="B24" s="5" t="s">
        <v>44</v>
      </c>
      <c r="C24" s="11">
        <v>0.23104244470596313</v>
      </c>
      <c r="E24" s="3">
        <v>1</v>
      </c>
      <c r="F24" s="4">
        <v>0.51200723648071289</v>
      </c>
      <c r="G24" s="4">
        <v>1.7866418361663818</v>
      </c>
      <c r="H24" s="4">
        <v>0.51200723648071289</v>
      </c>
      <c r="I24" s="4">
        <v>1.7866418361663818</v>
      </c>
      <c r="K24" s="4">
        <v>8.0532161518931389E-3</v>
      </c>
      <c r="L24" s="4">
        <v>4.4934675097465515E-2</v>
      </c>
      <c r="M24" s="4">
        <v>8.0532161518931389E-3</v>
      </c>
      <c r="N24" s="4">
        <v>4.4934675097465515E-2</v>
      </c>
      <c r="P24" s="13">
        <f t="shared" si="7"/>
        <v>63.577982612617561</v>
      </c>
      <c r="Q24" s="13">
        <f t="shared" si="8"/>
        <v>39.76087136028174</v>
      </c>
      <c r="R24" s="13">
        <f t="shared" si="9"/>
        <v>63.577982612617561</v>
      </c>
      <c r="S24" s="13">
        <f t="shared" si="10"/>
        <v>39.76087136028174</v>
      </c>
      <c r="U24" s="3">
        <v>1</v>
      </c>
      <c r="V24" s="12">
        <f t="shared" si="11"/>
        <v>1</v>
      </c>
      <c r="W24" s="15">
        <f t="shared" si="11"/>
        <v>0.62538743329661539</v>
      </c>
      <c r="X24" s="15">
        <f t="shared" si="12"/>
        <v>0.62538743329661539</v>
      </c>
    </row>
    <row r="25" spans="1:24" ht="12.75" x14ac:dyDescent="0.2">
      <c r="A25" s="12" t="s">
        <v>45</v>
      </c>
      <c r="B25" s="5" t="s">
        <v>46</v>
      </c>
      <c r="C25" s="11">
        <v>1.1923666000366211</v>
      </c>
      <c r="E25" s="3">
        <f>28/24</f>
        <v>1.1666666666666667</v>
      </c>
      <c r="F25" s="4">
        <v>0.43740415573120117</v>
      </c>
      <c r="G25" s="4">
        <v>0.26958155632019043</v>
      </c>
      <c r="H25" s="4">
        <v>0.43740415573120117</v>
      </c>
      <c r="I25" s="4">
        <v>0.26958155632019043</v>
      </c>
      <c r="K25" s="4">
        <v>2.5380097329616547E-2</v>
      </c>
      <c r="L25" s="4">
        <v>7.9409433528780937E-3</v>
      </c>
      <c r="M25" s="4">
        <v>2.5380097329616547E-2</v>
      </c>
      <c r="N25" s="4">
        <v>7.9409433528780937E-3</v>
      </c>
      <c r="P25" s="13">
        <f t="shared" si="7"/>
        <v>17.234140202480052</v>
      </c>
      <c r="Q25" s="13">
        <f t="shared" si="8"/>
        <v>33.948303663756022</v>
      </c>
      <c r="R25" s="13">
        <f t="shared" si="9"/>
        <v>17.234140202480052</v>
      </c>
      <c r="S25" s="13">
        <f t="shared" si="10"/>
        <v>33.948303663756022</v>
      </c>
      <c r="U25" s="3">
        <f>28/24</f>
        <v>1.1666666666666667</v>
      </c>
      <c r="V25" s="12">
        <f t="shared" si="11"/>
        <v>1</v>
      </c>
      <c r="W25" s="15">
        <f t="shared" si="11"/>
        <v>1.9698286810310817</v>
      </c>
      <c r="X25" s="15">
        <f t="shared" si="12"/>
        <v>1.9698286810310817</v>
      </c>
    </row>
    <row r="26" spans="1:24" ht="12.75" x14ac:dyDescent="0.2">
      <c r="A26" s="12" t="s">
        <v>47</v>
      </c>
      <c r="B26" s="5" t="s">
        <v>48</v>
      </c>
      <c r="C26" s="11">
        <v>0.53852337598800659</v>
      </c>
      <c r="E26" s="3">
        <v>2</v>
      </c>
      <c r="F26" s="4">
        <v>2.4237785488367081E-2</v>
      </c>
      <c r="G26" s="4">
        <v>0.10532188415527344</v>
      </c>
      <c r="H26" s="4">
        <v>2.4237785488367081E-2</v>
      </c>
      <c r="I26" s="4">
        <v>0.10532188415527344</v>
      </c>
      <c r="K26" s="4">
        <v>7.8320633620023727E-3</v>
      </c>
      <c r="L26" s="4">
        <v>8.079461008310318E-2</v>
      </c>
      <c r="M26" s="4">
        <v>7.8320633620023727E-3</v>
      </c>
      <c r="N26" s="4">
        <v>8.079461008310318E-2</v>
      </c>
      <c r="P26" s="13">
        <f t="shared" si="7"/>
        <v>3.0946871045448696</v>
      </c>
      <c r="Q26" s="13">
        <f t="shared" si="8"/>
        <v>1.3035756227666939</v>
      </c>
      <c r="R26" s="13">
        <f t="shared" si="9"/>
        <v>3.0946871045448696</v>
      </c>
      <c r="S26" s="13">
        <f t="shared" si="10"/>
        <v>1.3035756227666939</v>
      </c>
      <c r="U26" s="3">
        <v>2</v>
      </c>
      <c r="V26" s="12">
        <f t="shared" si="11"/>
        <v>1</v>
      </c>
      <c r="W26" s="15">
        <f t="shared" si="11"/>
        <v>0.42123018538845419</v>
      </c>
      <c r="X26" s="15">
        <f t="shared" si="12"/>
        <v>0.42123018538845419</v>
      </c>
    </row>
    <row r="27" spans="1:24" ht="12.75" x14ac:dyDescent="0.2">
      <c r="A27" s="12" t="s">
        <v>49</v>
      </c>
      <c r="B27" s="5" t="s">
        <v>50</v>
      </c>
      <c r="C27" s="11">
        <v>0.45589983463287354</v>
      </c>
      <c r="E27" s="3">
        <v>3</v>
      </c>
      <c r="F27" s="4">
        <v>0.27366822957992554</v>
      </c>
      <c r="G27" s="4">
        <v>1.05039381980896</v>
      </c>
      <c r="H27" s="4">
        <v>0.27366822957992554</v>
      </c>
      <c r="I27" s="4">
        <v>1.05039381980896</v>
      </c>
      <c r="K27" s="4">
        <v>2.8861076831817627</v>
      </c>
      <c r="L27" s="4">
        <v>2.4408526420593262</v>
      </c>
      <c r="M27" s="4">
        <v>2.8861076831817627</v>
      </c>
      <c r="N27" s="4">
        <v>2.4408526420593262</v>
      </c>
      <c r="P27" s="13">
        <f t="shared" si="7"/>
        <v>9.4822598330157423E-2</v>
      </c>
      <c r="Q27" s="13">
        <f t="shared" si="8"/>
        <v>0.43033889129937475</v>
      </c>
      <c r="R27" s="13">
        <f t="shared" si="9"/>
        <v>9.4822598330157423E-2</v>
      </c>
      <c r="S27" s="13">
        <f t="shared" si="10"/>
        <v>0.43033889129937475</v>
      </c>
      <c r="U27" s="3">
        <v>3</v>
      </c>
      <c r="V27" s="12">
        <f t="shared" si="11"/>
        <v>1</v>
      </c>
      <c r="W27" s="15">
        <f t="shared" si="11"/>
        <v>4.53835793236758</v>
      </c>
      <c r="X27" s="15">
        <f t="shared" si="12"/>
        <v>4.53835793236758</v>
      </c>
    </row>
    <row r="28" spans="1:24" ht="12.75" x14ac:dyDescent="0.2">
      <c r="A28" s="12" t="s">
        <v>51</v>
      </c>
      <c r="B28" s="5" t="s">
        <v>52</v>
      </c>
      <c r="C28" s="11">
        <v>4.9923610687255859</v>
      </c>
      <c r="E28" s="3">
        <v>4</v>
      </c>
      <c r="F28" s="4">
        <v>0.17651575803756714</v>
      </c>
      <c r="G28" s="4">
        <v>1.2720935344696045</v>
      </c>
      <c r="H28" s="4">
        <v>0.17651575803756714</v>
      </c>
      <c r="I28" s="4">
        <v>1.2720935344696045</v>
      </c>
      <c r="K28" s="4"/>
      <c r="L28" s="4">
        <v>0.22462037205696106</v>
      </c>
      <c r="M28" s="4"/>
      <c r="N28" s="4">
        <v>0.22462037205696106</v>
      </c>
      <c r="P28" s="13" t="e">
        <f t="shared" si="7"/>
        <v>#DIV/0!</v>
      </c>
      <c r="Q28" s="13">
        <f t="shared" si="8"/>
        <v>5.6633043691469656</v>
      </c>
      <c r="R28" s="13" t="e">
        <f t="shared" si="9"/>
        <v>#DIV/0!</v>
      </c>
      <c r="S28" s="13">
        <f t="shared" si="10"/>
        <v>5.6633043691469656</v>
      </c>
      <c r="U28" s="3"/>
      <c r="V28" s="12"/>
      <c r="W28" s="15"/>
      <c r="X28" s="15"/>
    </row>
    <row r="29" spans="1:24" ht="12.75" x14ac:dyDescent="0.2">
      <c r="A29" s="12" t="s">
        <v>53</v>
      </c>
      <c r="B29" s="5" t="s">
        <v>54</v>
      </c>
      <c r="C29" s="11">
        <v>3.1318035125732422</v>
      </c>
      <c r="E29" s="3">
        <v>7</v>
      </c>
      <c r="F29" s="4">
        <v>0.12948857247829437</v>
      </c>
      <c r="G29" s="4">
        <v>0.41379764676094055</v>
      </c>
      <c r="H29" s="4">
        <v>0.12948857247829437</v>
      </c>
      <c r="I29" s="4">
        <v>0.41379764676094055</v>
      </c>
      <c r="K29" s="4">
        <v>2.2096953392028809</v>
      </c>
      <c r="L29" s="4">
        <v>1.3710824251174927</v>
      </c>
      <c r="M29" s="4">
        <v>2.2096953392028809</v>
      </c>
      <c r="N29" s="4">
        <v>1.3710824251174927</v>
      </c>
      <c r="P29" s="13">
        <f t="shared" si="7"/>
        <v>5.8600192606192356E-2</v>
      </c>
      <c r="Q29" s="13">
        <f t="shared" si="8"/>
        <v>0.301803625500838</v>
      </c>
      <c r="R29" s="13">
        <f t="shared" si="9"/>
        <v>5.8600192606192356E-2</v>
      </c>
      <c r="S29" s="13">
        <f t="shared" si="10"/>
        <v>0.301803625500838</v>
      </c>
      <c r="U29" s="3">
        <v>7</v>
      </c>
      <c r="V29" s="12">
        <f>P29/$P29</f>
        <v>1</v>
      </c>
      <c r="W29" s="15">
        <f>Q29/$P29</f>
        <v>5.1502155893758284</v>
      </c>
      <c r="X29" s="15">
        <f>S29/$P29</f>
        <v>5.1502155893758284</v>
      </c>
    </row>
    <row r="30" spans="1:24" ht="12.75" x14ac:dyDescent="0.2">
      <c r="A30" s="12" t="s">
        <v>55</v>
      </c>
      <c r="B30" s="5" t="s">
        <v>56</v>
      </c>
      <c r="C30" s="11">
        <v>1.398984432220459</v>
      </c>
      <c r="E30" s="3">
        <v>8</v>
      </c>
      <c r="F30" s="4"/>
      <c r="G30" s="4">
        <v>0.80816960334777832</v>
      </c>
      <c r="H30" s="4">
        <v>0.21642406284809113</v>
      </c>
      <c r="I30" s="4">
        <v>0.17514324188232422</v>
      </c>
      <c r="K30" s="4"/>
      <c r="L30" s="4">
        <v>0.55368852615356445</v>
      </c>
      <c r="M30" s="4">
        <v>6.6966153681278229E-2</v>
      </c>
      <c r="N30" s="4">
        <v>1.0098221302032471</v>
      </c>
      <c r="P30" s="13" t="e">
        <f t="shared" si="7"/>
        <v>#DIV/0!</v>
      </c>
      <c r="Q30" s="13">
        <f t="shared" si="8"/>
        <v>1.4596105304223588</v>
      </c>
      <c r="R30" s="13">
        <f t="shared" si="9"/>
        <v>3.2318425197025604</v>
      </c>
      <c r="S30" s="13">
        <f t="shared" si="10"/>
        <v>0.17343969461936143</v>
      </c>
      <c r="U30" s="3"/>
      <c r="V30" s="12"/>
      <c r="W30" s="15"/>
      <c r="X30" s="15"/>
    </row>
    <row r="31" spans="1:24" ht="12.75" x14ac:dyDescent="0.2">
      <c r="A31" s="12" t="s">
        <v>57</v>
      </c>
      <c r="B31" s="5" t="s">
        <v>58</v>
      </c>
      <c r="C31" s="11">
        <v>1.6133830547332764</v>
      </c>
      <c r="E31" s="3">
        <v>9</v>
      </c>
      <c r="F31" s="4">
        <v>1.5972449779510498</v>
      </c>
      <c r="G31" s="4">
        <v>8.6388969421386719</v>
      </c>
      <c r="H31" s="4">
        <v>0.41190999746322632</v>
      </c>
      <c r="I31" s="4">
        <v>0.1103615015745163</v>
      </c>
      <c r="K31" s="4">
        <v>0.24121658504009247</v>
      </c>
      <c r="L31" s="4">
        <v>0.16985297203063965</v>
      </c>
      <c r="M31" s="4">
        <v>0.57172751426696777</v>
      </c>
      <c r="N31" s="4">
        <v>2.511340856552124</v>
      </c>
      <c r="P31" s="13">
        <f t="shared" si="7"/>
        <v>6.6216217167885558</v>
      </c>
      <c r="Q31" s="13">
        <f t="shared" si="8"/>
        <v>50.861029035042776</v>
      </c>
      <c r="R31" s="13">
        <f t="shared" si="9"/>
        <v>0.72046558401400496</v>
      </c>
      <c r="S31" s="13">
        <f t="shared" si="10"/>
        <v>4.3945249919612295E-2</v>
      </c>
      <c r="U31" s="3">
        <v>9</v>
      </c>
      <c r="V31" s="12">
        <f>P31/$P31</f>
        <v>1</v>
      </c>
      <c r="W31" s="15">
        <f>Q31/$P31</f>
        <v>7.6810532540826042</v>
      </c>
      <c r="X31" s="15">
        <f>S31/$P31</f>
        <v>6.6366294843139212E-3</v>
      </c>
    </row>
    <row r="32" spans="1:24" ht="12.75" x14ac:dyDescent="0.2">
      <c r="A32" s="12" t="s">
        <v>59</v>
      </c>
      <c r="B32" s="5" t="s">
        <v>60</v>
      </c>
      <c r="C32" s="11">
        <v>0.14310941100120544</v>
      </c>
      <c r="E32" s="3">
        <v>10</v>
      </c>
      <c r="F32" s="4">
        <v>2.3159346580505371</v>
      </c>
      <c r="G32" s="4">
        <v>6.1532149314880371</v>
      </c>
      <c r="H32" s="4">
        <v>0.49295526742935181</v>
      </c>
      <c r="I32" s="4">
        <v>3.0067462474107742E-2</v>
      </c>
      <c r="K32" s="4">
        <v>0.15562844276428223</v>
      </c>
      <c r="L32" s="4">
        <v>0.156802698969841</v>
      </c>
      <c r="M32" s="4">
        <v>8.5088573396205902E-3</v>
      </c>
      <c r="N32" s="4">
        <v>3.8044924736022949</v>
      </c>
      <c r="P32" s="13">
        <f t="shared" si="7"/>
        <v>14.881178638780671</v>
      </c>
      <c r="Q32" s="13">
        <f t="shared" si="8"/>
        <v>39.241766703719364</v>
      </c>
      <c r="R32" s="13">
        <f t="shared" si="9"/>
        <v>57.934367418990327</v>
      </c>
      <c r="S32" s="13">
        <f t="shared" si="10"/>
        <v>7.903146788364724E-3</v>
      </c>
      <c r="U32" s="3">
        <v>10</v>
      </c>
      <c r="V32" s="12">
        <f>P32/$P32</f>
        <v>1</v>
      </c>
      <c r="W32" s="15">
        <f>Q32/$P32</f>
        <v>2.6370066280539417</v>
      </c>
      <c r="X32" s="15">
        <f>S32/$P32</f>
        <v>5.3108338930687614E-4</v>
      </c>
    </row>
    <row r="33" spans="1:24" ht="12.75" x14ac:dyDescent="0.2">
      <c r="A33" s="12" t="s">
        <v>62</v>
      </c>
      <c r="B33" s="5" t="s">
        <v>63</v>
      </c>
      <c r="C33" s="11">
        <v>5.0504095852375031E-2</v>
      </c>
    </row>
    <row r="34" spans="1:24" ht="12.75" x14ac:dyDescent="0.2">
      <c r="A34" s="12" t="s">
        <v>64</v>
      </c>
      <c r="B34" s="5" t="s">
        <v>65</v>
      </c>
      <c r="C34" s="11">
        <v>1.5649817883968353E-2</v>
      </c>
      <c r="E34" s="6"/>
      <c r="F34" s="6"/>
      <c r="G34" s="6"/>
      <c r="H34" s="6"/>
      <c r="I34" s="6"/>
      <c r="U34" s="16" t="s">
        <v>61</v>
      </c>
      <c r="V34" s="17"/>
      <c r="W34" s="17"/>
      <c r="X34" s="18"/>
    </row>
    <row r="35" spans="1:24" ht="12.75" x14ac:dyDescent="0.2">
      <c r="A35" s="12" t="s">
        <v>66</v>
      </c>
      <c r="B35" s="5" t="s">
        <v>67</v>
      </c>
      <c r="C35" s="11">
        <v>3.9101400761865079E-4</v>
      </c>
      <c r="E35" s="7"/>
      <c r="F35" s="7"/>
      <c r="G35" s="7"/>
      <c r="H35" s="7"/>
      <c r="I35" s="7"/>
      <c r="T35" s="10" t="s">
        <v>74</v>
      </c>
      <c r="U35" s="2" t="s">
        <v>1</v>
      </c>
      <c r="V35" s="2" t="s">
        <v>2</v>
      </c>
      <c r="W35" s="2" t="s">
        <v>3</v>
      </c>
      <c r="X35" s="2" t="s">
        <v>5</v>
      </c>
    </row>
    <row r="36" spans="1:24" ht="12.75" x14ac:dyDescent="0.2">
      <c r="E36" s="8"/>
      <c r="F36" s="6"/>
      <c r="G36" s="6"/>
      <c r="H36" s="6"/>
      <c r="I36" s="6"/>
      <c r="U36" s="3">
        <f>4/24</f>
        <v>0.16666666666666666</v>
      </c>
      <c r="V36" s="12">
        <f t="shared" ref="V36:X46" si="13">AVERAGE(V8,V22)</f>
        <v>1</v>
      </c>
      <c r="W36" s="14">
        <f t="shared" si="13"/>
        <v>38.096009068144404</v>
      </c>
      <c r="X36" s="14">
        <f t="shared" si="13"/>
        <v>38.096009068144404</v>
      </c>
    </row>
    <row r="37" spans="1:24" ht="12.75" x14ac:dyDescent="0.2">
      <c r="E37" s="8"/>
      <c r="F37" s="6"/>
      <c r="G37" s="6"/>
      <c r="H37" s="6"/>
      <c r="I37" s="6"/>
      <c r="T37" s="1">
        <v>4</v>
      </c>
      <c r="U37" s="3">
        <f>8/24</f>
        <v>0.33333333333333331</v>
      </c>
      <c r="V37" s="12">
        <f t="shared" si="13"/>
        <v>1</v>
      </c>
      <c r="W37" s="14">
        <f t="shared" si="13"/>
        <v>1.0001318769865988</v>
      </c>
      <c r="X37" s="14">
        <f t="shared" si="13"/>
        <v>1.0001318769865988</v>
      </c>
    </row>
    <row r="38" spans="1:24" x14ac:dyDescent="0.25">
      <c r="E38" s="8"/>
      <c r="F38" s="6"/>
      <c r="G38" s="6"/>
      <c r="H38" s="6"/>
      <c r="I38" s="6"/>
      <c r="T38" s="1">
        <v>8</v>
      </c>
      <c r="U38" s="3">
        <v>1</v>
      </c>
      <c r="V38" s="12">
        <f t="shared" si="13"/>
        <v>1</v>
      </c>
      <c r="W38" s="14">
        <f t="shared" si="13"/>
        <v>0.68393656419669657</v>
      </c>
      <c r="X38" s="14">
        <f t="shared" si="13"/>
        <v>0.68393656419669657</v>
      </c>
    </row>
    <row r="39" spans="1:24" x14ac:dyDescent="0.25">
      <c r="E39" s="8"/>
      <c r="F39" s="6"/>
      <c r="G39" s="6"/>
      <c r="H39" s="6"/>
      <c r="I39" s="6"/>
      <c r="T39" s="1">
        <v>24</v>
      </c>
      <c r="U39" s="3">
        <f>28/24</f>
        <v>1.1666666666666667</v>
      </c>
      <c r="V39" s="12">
        <f t="shared" si="13"/>
        <v>1</v>
      </c>
      <c r="W39" s="14">
        <f t="shared" si="13"/>
        <v>3.4419413811778021</v>
      </c>
      <c r="X39" s="14">
        <f t="shared" si="13"/>
        <v>3.4419413811778021</v>
      </c>
    </row>
    <row r="40" spans="1:24" x14ac:dyDescent="0.25">
      <c r="E40" s="8"/>
      <c r="F40" s="6"/>
      <c r="G40" s="6"/>
      <c r="H40" s="6"/>
      <c r="I40" s="6"/>
      <c r="T40" s="1">
        <v>28</v>
      </c>
      <c r="U40" s="3">
        <v>2</v>
      </c>
      <c r="V40" s="12">
        <f t="shared" si="13"/>
        <v>1</v>
      </c>
      <c r="W40" s="14">
        <f t="shared" si="13"/>
        <v>0.25335805476353956</v>
      </c>
      <c r="X40" s="14">
        <f t="shared" si="13"/>
        <v>0.25335805476353956</v>
      </c>
    </row>
    <row r="41" spans="1:24" x14ac:dyDescent="0.25">
      <c r="E41" s="8"/>
      <c r="F41" s="6"/>
      <c r="G41" s="6"/>
      <c r="H41" s="6"/>
      <c r="I41" s="6"/>
      <c r="T41" s="1">
        <v>48</v>
      </c>
      <c r="U41" s="3">
        <v>3</v>
      </c>
      <c r="V41" s="12">
        <f t="shared" si="13"/>
        <v>1</v>
      </c>
      <c r="W41" s="14">
        <f t="shared" si="13"/>
        <v>4.2054991491743259</v>
      </c>
      <c r="X41" s="14">
        <f t="shared" si="13"/>
        <v>4.2054991491743259</v>
      </c>
    </row>
    <row r="42" spans="1:24" x14ac:dyDescent="0.25">
      <c r="E42" s="8"/>
      <c r="F42" s="6"/>
      <c r="G42" s="6"/>
      <c r="H42" s="6"/>
      <c r="I42" s="6"/>
      <c r="T42" s="1">
        <v>72</v>
      </c>
      <c r="U42" s="3">
        <v>4</v>
      </c>
      <c r="V42" s="12">
        <f t="shared" si="13"/>
        <v>1</v>
      </c>
      <c r="W42" s="14">
        <f t="shared" si="13"/>
        <v>1.5760488485122934</v>
      </c>
      <c r="X42" s="14">
        <f t="shared" si="13"/>
        <v>1.5760488485122934</v>
      </c>
    </row>
    <row r="43" spans="1:24" x14ac:dyDescent="0.25">
      <c r="E43" s="8"/>
      <c r="F43" s="6"/>
      <c r="G43" s="6"/>
      <c r="H43" s="6"/>
      <c r="I43" s="6"/>
      <c r="U43" s="3">
        <v>7</v>
      </c>
      <c r="V43" s="12">
        <f t="shared" si="13"/>
        <v>1</v>
      </c>
      <c r="W43" s="14">
        <f t="shared" si="13"/>
        <v>3.3808537882955316</v>
      </c>
      <c r="X43" s="14">
        <f t="shared" si="13"/>
        <v>3.3808537882955316</v>
      </c>
    </row>
    <row r="44" spans="1:24" x14ac:dyDescent="0.25">
      <c r="E44" s="8"/>
      <c r="F44" s="6"/>
      <c r="G44" s="6"/>
      <c r="H44" s="6"/>
      <c r="I44" s="6"/>
      <c r="T44" s="1">
        <v>-24</v>
      </c>
      <c r="U44" s="3">
        <v>8</v>
      </c>
      <c r="V44" s="12">
        <f t="shared" si="13"/>
        <v>1</v>
      </c>
      <c r="W44" s="14">
        <f t="shared" si="13"/>
        <v>9.771754207708538</v>
      </c>
      <c r="X44" s="14">
        <f t="shared" si="13"/>
        <v>2.9849552467493052</v>
      </c>
    </row>
    <row r="45" spans="1:24" x14ac:dyDescent="0.25">
      <c r="E45" s="8"/>
      <c r="F45" s="6"/>
      <c r="G45" s="6"/>
      <c r="H45" s="6"/>
      <c r="I45" s="6"/>
      <c r="T45" s="1">
        <v>4</v>
      </c>
      <c r="U45" s="3">
        <v>9</v>
      </c>
      <c r="V45" s="12">
        <f t="shared" si="13"/>
        <v>1</v>
      </c>
      <c r="W45" s="14">
        <f t="shared" si="13"/>
        <v>4.2644582419427213</v>
      </c>
      <c r="X45" s="14">
        <f t="shared" si="13"/>
        <v>8.5202414329609164E-2</v>
      </c>
    </row>
    <row r="46" spans="1:24" x14ac:dyDescent="0.25">
      <c r="E46" s="8"/>
      <c r="F46" s="6"/>
      <c r="G46" s="6"/>
      <c r="H46" s="6"/>
      <c r="I46" s="6"/>
      <c r="T46" s="1">
        <v>24</v>
      </c>
      <c r="U46" s="3">
        <v>10</v>
      </c>
      <c r="V46" s="12">
        <f t="shared" si="13"/>
        <v>1</v>
      </c>
      <c r="W46" s="14">
        <f t="shared" si="13"/>
        <v>118.93907374976379</v>
      </c>
      <c r="X46" s="14">
        <f t="shared" si="13"/>
        <v>10.042036366999284</v>
      </c>
    </row>
    <row r="47" spans="1:24" x14ac:dyDescent="0.25">
      <c r="E47" s="6"/>
      <c r="F47" s="6"/>
      <c r="G47" s="6"/>
      <c r="H47" s="6"/>
      <c r="I47" s="6"/>
    </row>
    <row r="48" spans="1:24" x14ac:dyDescent="0.25">
      <c r="U48" s="16" t="s">
        <v>68</v>
      </c>
      <c r="V48" s="17"/>
      <c r="W48" s="17"/>
      <c r="X48" s="18"/>
    </row>
    <row r="49" spans="21:24" x14ac:dyDescent="0.25">
      <c r="U49" s="2" t="s">
        <v>1</v>
      </c>
      <c r="V49" s="2" t="s">
        <v>2</v>
      </c>
      <c r="W49" s="2" t="s">
        <v>3</v>
      </c>
      <c r="X49" s="2" t="s">
        <v>5</v>
      </c>
    </row>
    <row r="50" spans="21:24" x14ac:dyDescent="0.25">
      <c r="U50" s="3">
        <f>4/24</f>
        <v>0.16666666666666666</v>
      </c>
      <c r="V50" s="12">
        <f t="shared" ref="V50:X60" si="14">STDEV(V22,V8)</f>
        <v>0</v>
      </c>
      <c r="W50" s="12">
        <f t="shared" si="14"/>
        <v>50.185792704526428</v>
      </c>
      <c r="X50" s="12">
        <f t="shared" si="14"/>
        <v>50.185792704526428</v>
      </c>
    </row>
    <row r="51" spans="21:24" x14ac:dyDescent="0.25">
      <c r="U51" s="3">
        <f>8/24</f>
        <v>0.33333333333333331</v>
      </c>
      <c r="V51" s="12">
        <f t="shared" si="14"/>
        <v>0</v>
      </c>
      <c r="W51" s="12">
        <f t="shared" si="14"/>
        <v>0.51593313793470696</v>
      </c>
      <c r="X51" s="12">
        <f t="shared" si="14"/>
        <v>0.51593313793470696</v>
      </c>
    </row>
    <row r="52" spans="21:24" x14ac:dyDescent="0.25">
      <c r="U52" s="3">
        <v>1</v>
      </c>
      <c r="V52" s="12">
        <f t="shared" si="14"/>
        <v>0</v>
      </c>
      <c r="W52" s="12">
        <f t="shared" si="14"/>
        <v>8.2800974984052547E-2</v>
      </c>
      <c r="X52" s="12">
        <f t="shared" si="14"/>
        <v>8.2800974984052547E-2</v>
      </c>
    </row>
    <row r="53" spans="21:24" x14ac:dyDescent="0.25">
      <c r="U53" s="3">
        <f>28/24</f>
        <v>1.1666666666666667</v>
      </c>
      <c r="V53" s="12">
        <f t="shared" si="14"/>
        <v>0</v>
      </c>
      <c r="W53" s="12">
        <f t="shared" si="14"/>
        <v>2.0818817458891692</v>
      </c>
      <c r="X53" s="12">
        <f t="shared" si="14"/>
        <v>2.0818817458891692</v>
      </c>
    </row>
    <row r="54" spans="21:24" x14ac:dyDescent="0.25">
      <c r="U54" s="3">
        <v>2</v>
      </c>
      <c r="V54" s="12">
        <f t="shared" si="14"/>
        <v>0</v>
      </c>
      <c r="W54" s="12">
        <f t="shared" si="14"/>
        <v>0.23740704387422201</v>
      </c>
      <c r="X54" s="12">
        <f t="shared" si="14"/>
        <v>0.23740704387422201</v>
      </c>
    </row>
    <row r="55" spans="21:24" x14ac:dyDescent="0.25">
      <c r="U55" s="3">
        <v>3</v>
      </c>
      <c r="V55" s="12">
        <f t="shared" si="14"/>
        <v>0</v>
      </c>
      <c r="W55" s="12">
        <f t="shared" si="14"/>
        <v>0.47073340554690563</v>
      </c>
      <c r="X55" s="12">
        <f t="shared" si="14"/>
        <v>0.47073340554690563</v>
      </c>
    </row>
    <row r="56" spans="21:24" x14ac:dyDescent="0.25">
      <c r="U56" s="3">
        <v>4</v>
      </c>
      <c r="V56" s="12" t="e">
        <f t="shared" si="14"/>
        <v>#DIV/0!</v>
      </c>
      <c r="W56" s="12" t="e">
        <f t="shared" si="14"/>
        <v>#DIV/0!</v>
      </c>
      <c r="X56" s="12" t="e">
        <f t="shared" si="14"/>
        <v>#DIV/0!</v>
      </c>
    </row>
    <row r="57" spans="21:24" x14ac:dyDescent="0.25">
      <c r="U57" s="3">
        <v>7</v>
      </c>
      <c r="V57" s="12">
        <f t="shared" si="14"/>
        <v>0</v>
      </c>
      <c r="W57" s="12">
        <f t="shared" si="14"/>
        <v>2.5022554558326413</v>
      </c>
      <c r="X57" s="12">
        <f t="shared" si="14"/>
        <v>2.5022554558326413</v>
      </c>
    </row>
    <row r="58" spans="21:24" x14ac:dyDescent="0.25">
      <c r="U58" s="3">
        <v>8</v>
      </c>
      <c r="V58" s="12" t="e">
        <f t="shared" si="14"/>
        <v>#DIV/0!</v>
      </c>
      <c r="W58" s="12" t="e">
        <f t="shared" si="14"/>
        <v>#DIV/0!</v>
      </c>
      <c r="X58" s="12" t="e">
        <f t="shared" si="14"/>
        <v>#DIV/0!</v>
      </c>
    </row>
    <row r="59" spans="21:24" x14ac:dyDescent="0.25">
      <c r="U59" s="3">
        <v>9</v>
      </c>
      <c r="V59" s="12">
        <f t="shared" si="14"/>
        <v>0</v>
      </c>
      <c r="W59" s="12">
        <f t="shared" si="14"/>
        <v>4.8317950033044914</v>
      </c>
      <c r="X59" s="12">
        <f t="shared" si="14"/>
        <v>0.11110879846670312</v>
      </c>
    </row>
    <row r="60" spans="21:24" x14ac:dyDescent="0.25">
      <c r="U60" s="3">
        <v>10</v>
      </c>
      <c r="V60" s="12">
        <f t="shared" si="14"/>
        <v>0</v>
      </c>
      <c r="W60" s="12">
        <f t="shared" si="14"/>
        <v>164.47596065554811</v>
      </c>
      <c r="X60" s="12">
        <f t="shared" si="14"/>
        <v>14.200832958722319</v>
      </c>
    </row>
  </sheetData>
  <mergeCells count="10">
    <mergeCell ref="U34:X34"/>
    <mergeCell ref="U48:X48"/>
    <mergeCell ref="P6:S6"/>
    <mergeCell ref="P20:S20"/>
    <mergeCell ref="E6:I6"/>
    <mergeCell ref="K6:N6"/>
    <mergeCell ref="U6:X6"/>
    <mergeCell ref="E20:I20"/>
    <mergeCell ref="K20:N20"/>
    <mergeCell ref="U20:X20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analysis</vt:lpstr>
      <vt:lpstr>Sheet1</vt:lpstr>
      <vt:lpstr>Sheet2</vt:lpstr>
      <vt:lpstr>Sheet3</vt:lpstr>
    </vt:vector>
  </TitlesOfParts>
  <Company>Weizmann Institute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vardi</dc:creator>
  <cp:lastModifiedBy>vardi</cp:lastModifiedBy>
  <dcterms:created xsi:type="dcterms:W3CDTF">2015-03-25T13:19:14Z</dcterms:created>
  <dcterms:modified xsi:type="dcterms:W3CDTF">2015-03-25T16:00:02Z</dcterms:modified>
</cp:coreProperties>
</file>